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_PC\Desktop\"/>
    </mc:Choice>
  </mc:AlternateContent>
  <bookViews>
    <workbookView xWindow="0" yWindow="465" windowWidth="15480" windowHeight="10380" activeTab="2"/>
  </bookViews>
  <sheets>
    <sheet name="дод.1 " sheetId="22" r:id="rId1"/>
    <sheet name="дод.2" sheetId="19" r:id="rId2"/>
    <sheet name="дод.3" sheetId="8" r:id="rId3"/>
  </sheets>
  <definedNames>
    <definedName name="_xlnm._FilterDatabase" localSheetId="0" hidden="1">'дод.1 '!$A$6:$F$87</definedName>
    <definedName name="_xlnm.Print_Titles" localSheetId="0">'дод.1 '!$A:$E,'дод.1 '!$6:$7</definedName>
    <definedName name="_xlnm.Print_Titles" localSheetId="1">дод.2!$4:$7</definedName>
    <definedName name="_xlnm.Print_Titles" localSheetId="2">дод.3!$4:$4</definedName>
    <definedName name="_xlnm.Print_Area" localSheetId="0">'дод.1 '!$A$1:$F$92</definedName>
    <definedName name="_xlnm.Print_Area" localSheetId="1">дод.2!$A$1:$P$121</definedName>
    <definedName name="_xlnm.Print_Area" localSheetId="2">дод.3!$B$1:$I$65</definedName>
  </definedNames>
  <calcPr calcId="162913" fullCalcOnLoad="1"/>
</workbook>
</file>

<file path=xl/calcChain.xml><?xml version="1.0" encoding="utf-8"?>
<calcChain xmlns="http://schemas.openxmlformats.org/spreadsheetml/2006/main">
  <c r="E115" i="19" l="1"/>
  <c r="F45" i="19"/>
  <c r="E45" i="19"/>
  <c r="F82" i="19"/>
  <c r="F73" i="19"/>
  <c r="E82" i="19"/>
  <c r="E84" i="19"/>
  <c r="P84" i="19"/>
  <c r="I30" i="8"/>
  <c r="G29" i="8"/>
  <c r="G28" i="8"/>
  <c r="I49" i="8"/>
  <c r="G48" i="8"/>
  <c r="G47" i="8"/>
  <c r="E10" i="19"/>
  <c r="E14" i="19"/>
  <c r="E13" i="19"/>
  <c r="P13" i="19"/>
  <c r="E18" i="19"/>
  <c r="E21" i="19"/>
  <c r="E22" i="19"/>
  <c r="E23" i="19"/>
  <c r="E24" i="19"/>
  <c r="E19" i="19"/>
  <c r="E16" i="19"/>
  <c r="E12" i="19"/>
  <c r="F15" i="19"/>
  <c r="G15" i="19"/>
  <c r="H15" i="19"/>
  <c r="I15" i="19"/>
  <c r="F11" i="19"/>
  <c r="G11" i="19"/>
  <c r="F43" i="19"/>
  <c r="E74" i="19"/>
  <c r="E85" i="19"/>
  <c r="E95" i="19"/>
  <c r="E96" i="19"/>
  <c r="E98" i="19"/>
  <c r="E99" i="19"/>
  <c r="E107" i="19"/>
  <c r="E102" i="19"/>
  <c r="E103" i="19"/>
  <c r="E104" i="19"/>
  <c r="P104" i="19"/>
  <c r="E105" i="19"/>
  <c r="E106" i="19"/>
  <c r="P106" i="19"/>
  <c r="E110" i="19"/>
  <c r="E112" i="19"/>
  <c r="E111" i="19"/>
  <c r="E109" i="19"/>
  <c r="E108" i="19"/>
  <c r="E114" i="19"/>
  <c r="E113" i="19"/>
  <c r="E68" i="19"/>
  <c r="E67" i="19"/>
  <c r="E66" i="19"/>
  <c r="H63" i="19"/>
  <c r="H43" i="19"/>
  <c r="C22" i="22"/>
  <c r="C23" i="22"/>
  <c r="C24" i="22"/>
  <c r="D21" i="22"/>
  <c r="H6" i="8"/>
  <c r="H5" i="8"/>
  <c r="G6" i="8"/>
  <c r="G5" i="8"/>
  <c r="G18" i="8"/>
  <c r="G17" i="8"/>
  <c r="I17" i="8"/>
  <c r="G53" i="8"/>
  <c r="G52" i="8"/>
  <c r="G43" i="8"/>
  <c r="G42" i="8"/>
  <c r="G39" i="8"/>
  <c r="G38" i="8"/>
  <c r="J68" i="19"/>
  <c r="I8" i="8"/>
  <c r="I33" i="8"/>
  <c r="I50" i="8"/>
  <c r="E46" i="19"/>
  <c r="E47" i="19"/>
  <c r="E48" i="19"/>
  <c r="E49" i="19"/>
  <c r="E50" i="19"/>
  <c r="E54" i="19"/>
  <c r="E56" i="19"/>
  <c r="E55" i="19"/>
  <c r="E57" i="19"/>
  <c r="E58" i="19"/>
  <c r="E60" i="19"/>
  <c r="E64" i="19"/>
  <c r="E65" i="19"/>
  <c r="E44" i="19"/>
  <c r="E28" i="19"/>
  <c r="E30" i="19"/>
  <c r="E32" i="19"/>
  <c r="E31" i="19"/>
  <c r="E34" i="19"/>
  <c r="P34" i="19"/>
  <c r="P33" i="19"/>
  <c r="E35" i="19"/>
  <c r="E33" i="19"/>
  <c r="E36" i="19"/>
  <c r="E37" i="19"/>
  <c r="P37" i="19"/>
  <c r="E38" i="19"/>
  <c r="E39" i="19"/>
  <c r="P39" i="19"/>
  <c r="E40" i="19"/>
  <c r="E41" i="19"/>
  <c r="P41" i="19"/>
  <c r="J104" i="19"/>
  <c r="J103" i="19"/>
  <c r="P103" i="19"/>
  <c r="J106" i="19"/>
  <c r="J107" i="19"/>
  <c r="P107" i="19"/>
  <c r="J102" i="19"/>
  <c r="J105" i="19"/>
  <c r="P105" i="19"/>
  <c r="K115" i="19"/>
  <c r="J115" i="19"/>
  <c r="P115" i="19"/>
  <c r="K116" i="19"/>
  <c r="J116" i="19"/>
  <c r="P116" i="19"/>
  <c r="J10" i="19"/>
  <c r="P10" i="19"/>
  <c r="J22" i="19"/>
  <c r="P22" i="19"/>
  <c r="J23" i="19"/>
  <c r="P23" i="19"/>
  <c r="J24" i="19"/>
  <c r="P24" i="19"/>
  <c r="J14" i="19"/>
  <c r="J13" i="19"/>
  <c r="J16" i="19"/>
  <c r="J15" i="19"/>
  <c r="E17" i="19"/>
  <c r="J17" i="19"/>
  <c r="P17" i="19"/>
  <c r="J18" i="19"/>
  <c r="J19" i="19"/>
  <c r="P19" i="19"/>
  <c r="J21" i="19"/>
  <c r="P21" i="19"/>
  <c r="J20" i="19"/>
  <c r="P20" i="19"/>
  <c r="J12" i="19"/>
  <c r="J11" i="19"/>
  <c r="J9" i="19"/>
  <c r="J8" i="19"/>
  <c r="J45" i="19"/>
  <c r="P45" i="19"/>
  <c r="J46" i="19"/>
  <c r="P46" i="19"/>
  <c r="J47" i="19"/>
  <c r="P47" i="19"/>
  <c r="J48" i="19"/>
  <c r="P48" i="19"/>
  <c r="J49" i="19"/>
  <c r="P49" i="19"/>
  <c r="J50" i="19"/>
  <c r="P50" i="19"/>
  <c r="J54" i="19"/>
  <c r="P54" i="19"/>
  <c r="J56" i="19"/>
  <c r="P56" i="19"/>
  <c r="P55" i="19"/>
  <c r="J57" i="19"/>
  <c r="J58" i="19"/>
  <c r="P58" i="19"/>
  <c r="J61" i="19"/>
  <c r="J62" i="19"/>
  <c r="J60" i="19"/>
  <c r="J64" i="19"/>
  <c r="P64" i="19"/>
  <c r="J65" i="19"/>
  <c r="J44" i="19"/>
  <c r="P44" i="19"/>
  <c r="J70" i="19"/>
  <c r="P70" i="19"/>
  <c r="P69" i="19"/>
  <c r="J71" i="19"/>
  <c r="P71" i="19"/>
  <c r="K110" i="19"/>
  <c r="J110" i="19"/>
  <c r="P110" i="19"/>
  <c r="P109" i="19"/>
  <c r="P108" i="19"/>
  <c r="K112" i="19"/>
  <c r="J112" i="19"/>
  <c r="P112" i="19"/>
  <c r="P111" i="19"/>
  <c r="J28" i="19"/>
  <c r="P28" i="19"/>
  <c r="J30" i="19"/>
  <c r="J32" i="19"/>
  <c r="J31" i="19"/>
  <c r="J34" i="19"/>
  <c r="J35" i="19"/>
  <c r="P35" i="19"/>
  <c r="J36" i="19"/>
  <c r="P36" i="19"/>
  <c r="J37" i="19"/>
  <c r="J38" i="19"/>
  <c r="P38" i="19"/>
  <c r="J39" i="19"/>
  <c r="J40" i="19"/>
  <c r="P40" i="19"/>
  <c r="J41" i="19"/>
  <c r="J74" i="19"/>
  <c r="J76" i="19"/>
  <c r="J77" i="19"/>
  <c r="J78" i="19"/>
  <c r="J79" i="19"/>
  <c r="J80" i="19"/>
  <c r="J81" i="19"/>
  <c r="J75" i="19"/>
  <c r="J86" i="19"/>
  <c r="J87" i="19"/>
  <c r="J88" i="19"/>
  <c r="J89" i="19"/>
  <c r="J90" i="19"/>
  <c r="J91" i="19"/>
  <c r="J92" i="19"/>
  <c r="J93" i="19"/>
  <c r="J94" i="19"/>
  <c r="J85" i="19"/>
  <c r="J95" i="19"/>
  <c r="J96" i="19"/>
  <c r="P96" i="19"/>
  <c r="J98" i="19"/>
  <c r="J99" i="19"/>
  <c r="P99" i="19"/>
  <c r="D76" i="22"/>
  <c r="D75" i="22"/>
  <c r="D69" i="22"/>
  <c r="D65" i="22"/>
  <c r="D61" i="22"/>
  <c r="D50" i="22"/>
  <c r="D45" i="22"/>
  <c r="D41" i="22"/>
  <c r="C41" i="22"/>
  <c r="D32" i="22"/>
  <c r="D31" i="22"/>
  <c r="C31" i="22"/>
  <c r="D15" i="22"/>
  <c r="D10" i="22"/>
  <c r="D73" i="22"/>
  <c r="D72" i="22"/>
  <c r="E77" i="22"/>
  <c r="E76" i="22"/>
  <c r="E75" i="22"/>
  <c r="E69" i="22"/>
  <c r="E64" i="22"/>
  <c r="E61" i="22"/>
  <c r="E59" i="22"/>
  <c r="C59" i="22"/>
  <c r="E55" i="22"/>
  <c r="E54" i="22"/>
  <c r="E52" i="22"/>
  <c r="E50" i="22"/>
  <c r="E49" i="22"/>
  <c r="E45" i="22"/>
  <c r="E44" i="22"/>
  <c r="E8" i="22"/>
  <c r="E41" i="22"/>
  <c r="E32" i="22"/>
  <c r="E31" i="22"/>
  <c r="E21" i="22"/>
  <c r="E73" i="22"/>
  <c r="E72" i="22"/>
  <c r="N11" i="19"/>
  <c r="K11" i="19"/>
  <c r="O13" i="19"/>
  <c r="O15" i="19"/>
  <c r="O11" i="19"/>
  <c r="O9" i="19"/>
  <c r="O8" i="19"/>
  <c r="N13" i="19"/>
  <c r="N15" i="19"/>
  <c r="N9" i="19"/>
  <c r="F77" i="22"/>
  <c r="F76" i="22"/>
  <c r="F75" i="22"/>
  <c r="C82" i="22"/>
  <c r="C81" i="22"/>
  <c r="C80" i="22"/>
  <c r="C79" i="22"/>
  <c r="C78" i="22"/>
  <c r="C77" i="22"/>
  <c r="F21" i="22"/>
  <c r="F32" i="22"/>
  <c r="F41" i="22"/>
  <c r="F31" i="22"/>
  <c r="F45" i="22"/>
  <c r="F44" i="22"/>
  <c r="C11" i="22"/>
  <c r="C12" i="22"/>
  <c r="C13" i="22"/>
  <c r="C14" i="22"/>
  <c r="E15" i="22"/>
  <c r="C15" i="22"/>
  <c r="F15" i="22"/>
  <c r="C16" i="22"/>
  <c r="C17" i="22"/>
  <c r="C18" i="22"/>
  <c r="C19" i="22"/>
  <c r="C20" i="22"/>
  <c r="C21" i="22"/>
  <c r="C25" i="22"/>
  <c r="C26" i="22"/>
  <c r="C27" i="22"/>
  <c r="C28" i="22"/>
  <c r="C29" i="22"/>
  <c r="C30" i="22"/>
  <c r="C32" i="22"/>
  <c r="C33" i="22"/>
  <c r="C34" i="22"/>
  <c r="C35" i="22"/>
  <c r="C36" i="22"/>
  <c r="C37" i="22"/>
  <c r="C38" i="22"/>
  <c r="C39" i="22"/>
  <c r="C40" i="22"/>
  <c r="C42" i="22"/>
  <c r="C43" i="22"/>
  <c r="C46" i="22"/>
  <c r="C47" i="22"/>
  <c r="C48" i="22"/>
  <c r="F52" i="22"/>
  <c r="F50" i="22"/>
  <c r="F55" i="22"/>
  <c r="F59" i="22"/>
  <c r="F61" i="22"/>
  <c r="F65" i="22"/>
  <c r="F69" i="22"/>
  <c r="F64" i="22"/>
  <c r="C51" i="22"/>
  <c r="C52" i="22"/>
  <c r="C53" i="22"/>
  <c r="C55" i="22"/>
  <c r="C56" i="22"/>
  <c r="C57" i="22"/>
  <c r="C58" i="22"/>
  <c r="C60" i="22"/>
  <c r="C62" i="22"/>
  <c r="C63" i="22"/>
  <c r="C66" i="22"/>
  <c r="C67" i="22"/>
  <c r="C68" i="22"/>
  <c r="C69" i="22"/>
  <c r="C70" i="22"/>
  <c r="C71" i="22"/>
  <c r="C72" i="22"/>
  <c r="F73" i="22"/>
  <c r="F72" i="22"/>
  <c r="C73" i="22"/>
  <c r="C74" i="22"/>
  <c r="C83" i="22"/>
  <c r="C84" i="22"/>
  <c r="C85" i="22"/>
  <c r="C86" i="22"/>
  <c r="J82" i="19"/>
  <c r="P82" i="19"/>
  <c r="P83" i="19"/>
  <c r="G82" i="19"/>
  <c r="H82" i="19"/>
  <c r="I82" i="19"/>
  <c r="K82" i="19"/>
  <c r="L82" i="19"/>
  <c r="M82" i="19"/>
  <c r="N82" i="19"/>
  <c r="O82" i="19"/>
  <c r="I5" i="8"/>
  <c r="I54" i="8"/>
  <c r="I53" i="8"/>
  <c r="I52" i="8"/>
  <c r="H48" i="8"/>
  <c r="H47" i="8"/>
  <c r="H43" i="8"/>
  <c r="H42" i="8"/>
  <c r="I42" i="8"/>
  <c r="H39" i="8"/>
  <c r="H38" i="8"/>
  <c r="I38" i="8"/>
  <c r="H29" i="8"/>
  <c r="H28" i="8"/>
  <c r="I28" i="8"/>
  <c r="H18" i="8"/>
  <c r="H17" i="8"/>
  <c r="H53" i="8"/>
  <c r="H52" i="8"/>
  <c r="I27" i="8"/>
  <c r="I26" i="8"/>
  <c r="I25" i="8"/>
  <c r="I24" i="8"/>
  <c r="I23" i="8"/>
  <c r="I22" i="8"/>
  <c r="I21" i="8"/>
  <c r="I20" i="8"/>
  <c r="I19" i="8"/>
  <c r="I18" i="8"/>
  <c r="P74" i="19"/>
  <c r="E76" i="19"/>
  <c r="P76" i="19"/>
  <c r="E77" i="19"/>
  <c r="P77" i="19"/>
  <c r="E78" i="19"/>
  <c r="P78" i="19"/>
  <c r="E79" i="19"/>
  <c r="P79" i="19"/>
  <c r="E80" i="19"/>
  <c r="P80" i="19"/>
  <c r="E81" i="19"/>
  <c r="P81" i="19"/>
  <c r="E86" i="19"/>
  <c r="P86" i="19"/>
  <c r="P85" i="19"/>
  <c r="E87" i="19"/>
  <c r="P87" i="19"/>
  <c r="E88" i="19"/>
  <c r="P88" i="19"/>
  <c r="E89" i="19"/>
  <c r="P89" i="19"/>
  <c r="E90" i="19"/>
  <c r="P90" i="19"/>
  <c r="E91" i="19"/>
  <c r="P91" i="19"/>
  <c r="E92" i="19"/>
  <c r="P92" i="19"/>
  <c r="E93" i="19"/>
  <c r="P93" i="19"/>
  <c r="E94" i="19"/>
  <c r="P94" i="19"/>
  <c r="P95" i="19"/>
  <c r="P98" i="19"/>
  <c r="O69" i="19"/>
  <c r="O67" i="19"/>
  <c r="O66" i="19"/>
  <c r="O75" i="19"/>
  <c r="O85" i="19"/>
  <c r="O73" i="19"/>
  <c r="O72" i="19"/>
  <c r="O101" i="19"/>
  <c r="O100" i="19"/>
  <c r="O111" i="19"/>
  <c r="O109" i="19"/>
  <c r="O108" i="19"/>
  <c r="O114" i="19"/>
  <c r="O113" i="19"/>
  <c r="O55" i="19"/>
  <c r="O43" i="19"/>
  <c r="O42" i="19"/>
  <c r="O60" i="19"/>
  <c r="O63" i="19"/>
  <c r="O31" i="19"/>
  <c r="O33" i="19"/>
  <c r="O27" i="19"/>
  <c r="O26" i="19"/>
  <c r="N69" i="19"/>
  <c r="N67" i="19"/>
  <c r="N66" i="19"/>
  <c r="N75" i="19"/>
  <c r="N85" i="19"/>
  <c r="N73" i="19"/>
  <c r="N72" i="19"/>
  <c r="N101" i="19"/>
  <c r="N100" i="19"/>
  <c r="N111" i="19"/>
  <c r="N109" i="19"/>
  <c r="N108" i="19"/>
  <c r="N114" i="19"/>
  <c r="N113" i="19"/>
  <c r="N55" i="19"/>
  <c r="N60" i="19"/>
  <c r="N63" i="19"/>
  <c r="N43" i="19"/>
  <c r="N42" i="19"/>
  <c r="N31" i="19"/>
  <c r="N33" i="19"/>
  <c r="N27" i="19"/>
  <c r="N26" i="19"/>
  <c r="N8" i="19"/>
  <c r="N117" i="19"/>
  <c r="M69" i="19"/>
  <c r="M67" i="19"/>
  <c r="M66" i="19"/>
  <c r="M75" i="19"/>
  <c r="M85" i="19"/>
  <c r="M73" i="19"/>
  <c r="M72" i="19"/>
  <c r="M101" i="19"/>
  <c r="M100" i="19"/>
  <c r="M111" i="19"/>
  <c r="M109" i="19"/>
  <c r="M108" i="19"/>
  <c r="M114" i="19"/>
  <c r="M113" i="19"/>
  <c r="M55" i="19"/>
  <c r="M43" i="19"/>
  <c r="M42" i="19"/>
  <c r="M60" i="19"/>
  <c r="M63" i="19"/>
  <c r="M31" i="19"/>
  <c r="M33" i="19"/>
  <c r="M27" i="19"/>
  <c r="M26" i="19"/>
  <c r="M13" i="19"/>
  <c r="M15" i="19"/>
  <c r="M11" i="19"/>
  <c r="M9" i="19"/>
  <c r="M8" i="19"/>
  <c r="L69" i="19"/>
  <c r="L67" i="19"/>
  <c r="L66" i="19"/>
  <c r="L75" i="19"/>
  <c r="L85" i="19"/>
  <c r="L73" i="19"/>
  <c r="L72" i="19"/>
  <c r="L101" i="19"/>
  <c r="L100" i="19"/>
  <c r="L111" i="19"/>
  <c r="L109" i="19"/>
  <c r="L108" i="19"/>
  <c r="L114" i="19"/>
  <c r="L113" i="19"/>
  <c r="L55" i="19"/>
  <c r="L43" i="19"/>
  <c r="L42" i="19"/>
  <c r="L31" i="19"/>
  <c r="L33" i="19"/>
  <c r="L27" i="19"/>
  <c r="L26" i="19"/>
  <c r="L13" i="19"/>
  <c r="L15" i="19"/>
  <c r="L11" i="19"/>
  <c r="L9" i="19"/>
  <c r="L8" i="19"/>
  <c r="L117" i="19"/>
  <c r="K69" i="19"/>
  <c r="K67" i="19"/>
  <c r="K66" i="19"/>
  <c r="K75" i="19"/>
  <c r="K85" i="19"/>
  <c r="K73" i="19"/>
  <c r="K72" i="19"/>
  <c r="K101" i="19"/>
  <c r="K100" i="19"/>
  <c r="K111" i="19"/>
  <c r="K109" i="19"/>
  <c r="K108" i="19"/>
  <c r="K114" i="19"/>
  <c r="K113" i="19"/>
  <c r="K55" i="19"/>
  <c r="K43" i="19"/>
  <c r="K42" i="19"/>
  <c r="K31" i="19"/>
  <c r="K33" i="19"/>
  <c r="K27" i="19"/>
  <c r="K26" i="19"/>
  <c r="K13" i="19"/>
  <c r="K9" i="19"/>
  <c r="K8" i="19"/>
  <c r="J69" i="19"/>
  <c r="J67" i="19"/>
  <c r="J66" i="19"/>
  <c r="J101" i="19"/>
  <c r="J100" i="19"/>
  <c r="J111" i="19"/>
  <c r="J55" i="19"/>
  <c r="J63" i="19"/>
  <c r="J29" i="19"/>
  <c r="J33" i="19"/>
  <c r="I69" i="19"/>
  <c r="I67" i="19"/>
  <c r="I66" i="19"/>
  <c r="I75" i="19"/>
  <c r="I85" i="19"/>
  <c r="I73" i="19"/>
  <c r="I72" i="19"/>
  <c r="I101" i="19"/>
  <c r="I100" i="19"/>
  <c r="I111" i="19"/>
  <c r="I109" i="19"/>
  <c r="I108" i="19"/>
  <c r="I114" i="19"/>
  <c r="I113" i="19"/>
  <c r="I55" i="19"/>
  <c r="I60" i="19"/>
  <c r="I63" i="19"/>
  <c r="I43" i="19"/>
  <c r="I42" i="19"/>
  <c r="I27" i="19"/>
  <c r="I26" i="19"/>
  <c r="I13" i="19"/>
  <c r="I11" i="19"/>
  <c r="I9" i="19"/>
  <c r="I8" i="19"/>
  <c r="I117" i="19"/>
  <c r="H69" i="19"/>
  <c r="H67" i="19"/>
  <c r="H66" i="19"/>
  <c r="H75" i="19"/>
  <c r="H85" i="19"/>
  <c r="H73" i="19"/>
  <c r="H72" i="19"/>
  <c r="H101" i="19"/>
  <c r="H100" i="19"/>
  <c r="H111" i="19"/>
  <c r="H109" i="19"/>
  <c r="H108" i="19"/>
  <c r="H114" i="19"/>
  <c r="H113" i="19"/>
  <c r="H42" i="19"/>
  <c r="H27" i="19"/>
  <c r="H26" i="19"/>
  <c r="H9" i="19"/>
  <c r="H8" i="19"/>
  <c r="G69" i="19"/>
  <c r="G67" i="19"/>
  <c r="G66" i="19"/>
  <c r="G75" i="19"/>
  <c r="G85" i="19"/>
  <c r="G73" i="19"/>
  <c r="G72" i="19"/>
  <c r="G101" i="19"/>
  <c r="G100" i="19"/>
  <c r="G109" i="19"/>
  <c r="G108" i="19"/>
  <c r="G114" i="19"/>
  <c r="G113" i="19"/>
  <c r="G43" i="19"/>
  <c r="G42" i="19"/>
  <c r="G27" i="19"/>
  <c r="G26" i="19"/>
  <c r="G9" i="19"/>
  <c r="G8" i="19"/>
  <c r="F67" i="19"/>
  <c r="F66" i="19"/>
  <c r="F72" i="19"/>
  <c r="F101" i="19"/>
  <c r="F100" i="19"/>
  <c r="F109" i="19"/>
  <c r="F108" i="19"/>
  <c r="F115" i="19"/>
  <c r="F116" i="19"/>
  <c r="F114" i="19"/>
  <c r="F113" i="19"/>
  <c r="F27" i="19"/>
  <c r="F26" i="19"/>
  <c r="F9" i="19"/>
  <c r="F8" i="19"/>
  <c r="P32" i="19"/>
  <c r="E51" i="19"/>
  <c r="J51" i="19"/>
  <c r="P51" i="19"/>
  <c r="E52" i="19"/>
  <c r="J52" i="19"/>
  <c r="P52" i="19"/>
  <c r="E53" i="19"/>
  <c r="J53" i="19"/>
  <c r="P53" i="19"/>
  <c r="E59" i="19"/>
  <c r="J59" i="19"/>
  <c r="P59" i="19"/>
  <c r="E61" i="19"/>
  <c r="P61" i="19"/>
  <c r="E62" i="19"/>
  <c r="P62" i="19"/>
  <c r="I51" i="8"/>
  <c r="I46" i="8"/>
  <c r="I45" i="8"/>
  <c r="I44" i="8"/>
  <c r="I43" i="8"/>
  <c r="I41" i="8"/>
  <c r="I40" i="8"/>
  <c r="I39" i="8"/>
  <c r="I37" i="8"/>
  <c r="I34" i="8"/>
  <c r="I36" i="8"/>
  <c r="I32" i="8"/>
  <c r="I31" i="8"/>
  <c r="I16" i="8"/>
  <c r="I15" i="8"/>
  <c r="I14" i="8"/>
  <c r="I13" i="8"/>
  <c r="I7" i="8"/>
  <c r="I11" i="8"/>
  <c r="I10" i="8"/>
  <c r="I9" i="8"/>
  <c r="I12" i="8"/>
  <c r="I6" i="8"/>
  <c r="E97" i="19"/>
  <c r="J97" i="19"/>
  <c r="P97" i="19"/>
  <c r="H117" i="19"/>
  <c r="I47" i="8"/>
  <c r="I55" i="8"/>
  <c r="G117" i="19"/>
  <c r="K117" i="19"/>
  <c r="M117" i="19"/>
  <c r="P75" i="19"/>
  <c r="H55" i="8"/>
  <c r="O117" i="19"/>
  <c r="E87" i="22"/>
  <c r="D9" i="22"/>
  <c r="C10" i="22"/>
  <c r="D49" i="22"/>
  <c r="C49" i="22"/>
  <c r="D64" i="22"/>
  <c r="C64" i="22"/>
  <c r="C65" i="22"/>
  <c r="J73" i="19"/>
  <c r="J72" i="19"/>
  <c r="P114" i="19"/>
  <c r="P113" i="19"/>
  <c r="E29" i="19"/>
  <c r="E27" i="19"/>
  <c r="E26" i="19"/>
  <c r="P30" i="19"/>
  <c r="P29" i="19"/>
  <c r="P27" i="19"/>
  <c r="P26" i="19"/>
  <c r="E101" i="19"/>
  <c r="E100" i="19"/>
  <c r="F42" i="19"/>
  <c r="E42" i="19"/>
  <c r="E43" i="19"/>
  <c r="E11" i="19"/>
  <c r="E9" i="19"/>
  <c r="E8" i="19"/>
  <c r="P12" i="19"/>
  <c r="P11" i="19"/>
  <c r="I48" i="8"/>
  <c r="I29" i="8"/>
  <c r="P14" i="19"/>
  <c r="J27" i="19"/>
  <c r="J26" i="19"/>
  <c r="J43" i="19"/>
  <c r="J42" i="19"/>
  <c r="J114" i="19"/>
  <c r="J113" i="19"/>
  <c r="J109" i="19"/>
  <c r="J108" i="19"/>
  <c r="C50" i="22"/>
  <c r="F54" i="22"/>
  <c r="F49" i="22"/>
  <c r="F8" i="22"/>
  <c r="C76" i="22"/>
  <c r="C75" i="22"/>
  <c r="D44" i="22"/>
  <c r="C44" i="22"/>
  <c r="C45" i="22"/>
  <c r="D54" i="22"/>
  <c r="C54" i="22"/>
  <c r="C61" i="22"/>
  <c r="P68" i="19"/>
  <c r="P67" i="19"/>
  <c r="P66" i="19"/>
  <c r="P102" i="19"/>
  <c r="P101" i="19"/>
  <c r="P100" i="19"/>
  <c r="P31" i="19"/>
  <c r="E63" i="19"/>
  <c r="P65" i="19"/>
  <c r="P63" i="19"/>
  <c r="P60" i="19"/>
  <c r="P57" i="19"/>
  <c r="P43" i="19"/>
  <c r="P42" i="19"/>
  <c r="G55" i="8"/>
  <c r="E73" i="19"/>
  <c r="E15" i="19"/>
  <c r="P16" i="19"/>
  <c r="P15" i="19"/>
  <c r="P9" i="19"/>
  <c r="P8" i="19"/>
  <c r="P18" i="19"/>
  <c r="P73" i="19"/>
  <c r="E72" i="19"/>
  <c r="P72" i="19"/>
  <c r="P117" i="19"/>
  <c r="J117" i="19"/>
  <c r="E117" i="19"/>
  <c r="D8" i="22"/>
  <c r="C9" i="22"/>
  <c r="F87" i="22"/>
  <c r="F117" i="19"/>
  <c r="D87" i="22"/>
  <c r="C87" i="22"/>
  <c r="C8" i="22"/>
</calcChain>
</file>

<file path=xl/sharedStrings.xml><?xml version="1.0" encoding="utf-8"?>
<sst xmlns="http://schemas.openxmlformats.org/spreadsheetml/2006/main" count="381" uniqueCount="245">
  <si>
    <t>Дошкільна освіта</t>
  </si>
  <si>
    <t>Здійснення  централізованого господарського обслуговування</t>
  </si>
  <si>
    <t>Центри соціальних служб для сім'ї, дітей та молоді</t>
  </si>
  <si>
    <t>Організація та проведення громадських робіт</t>
  </si>
  <si>
    <t>Заходи державної політики з питань сім'ї</t>
  </si>
  <si>
    <t>Інші видатки на соціальний захист населення</t>
  </si>
  <si>
    <t>0113240</t>
  </si>
  <si>
    <t>0113112</t>
  </si>
  <si>
    <t>0113131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</si>
  <si>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</si>
  <si>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</si>
  <si>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Культура і мистецтво (Відділ культури)</t>
  </si>
  <si>
    <t>Фінансове управління (загальноміські видатки в частині міжбюджетних трансфертів, резервного фонду)</t>
  </si>
  <si>
    <t>Реверсна дотація</t>
  </si>
  <si>
    <t>0113132</t>
  </si>
  <si>
    <t>0113104</t>
  </si>
  <si>
    <t>0116060</t>
  </si>
  <si>
    <t>0116430</t>
  </si>
  <si>
    <t>0117310</t>
  </si>
  <si>
    <t>0117810</t>
  </si>
  <si>
    <t>Комплексна програма подолання дитячої безпритульності і бездоглядності в м.Новодністровськ на 2017-2020 роки</t>
  </si>
  <si>
    <t>Програма забезпечення житлом дітей-сиріт, дітей, позбавлених батьківського піклування, та осіб з їх числа на 2016-2020 роки</t>
  </si>
  <si>
    <t>Програма розвитку соціальних послуг для сімї, дітей та молоді в м.Новодністровськ на 2016- 2020 роки.</t>
  </si>
  <si>
    <t>Міська комплексна програма соціальної підтримки малозабезпечених верств населення "Турбота" на 2017-2018 роки</t>
  </si>
  <si>
    <t>Програма благоустрою міста Новодністровськ на 2015-2017 роки</t>
  </si>
  <si>
    <t>Міська Програма розроблення (оновлення) містобудівної документації на території м.Новодністровськ на 2016-2017 роки</t>
  </si>
  <si>
    <t>Програма розвитку земельних відносин на території Новодністровської міської ради на 2016-2018 роки</t>
  </si>
  <si>
    <t>Програма створення та накопичення міського матеріального резерву для виконання заходів, спрямованих на запобігання і ліквідацію надзвичайних ситуацій техногенного і природного характеру на 2013-2017 роки</t>
  </si>
  <si>
    <t>Програма організації  громадських робіт  на 2017 рік</t>
  </si>
  <si>
    <t xml:space="preserve">Багатопрофільна стаціонарна медична допомога населенню </t>
  </si>
  <si>
    <t>Міська Міжгалузева комплексна Програма "Охорона здоров'я новодністровців" на 2017-2020 роки</t>
  </si>
  <si>
    <t>Інші заходи в галузі охорони здоров'я</t>
  </si>
  <si>
    <t>Міська програма "Творча обдарованість" на 2017-2021 роки</t>
  </si>
  <si>
    <t>Міська програма "Оздоровлення та відпочинок дітей м.Новодністровськ на 2016-2020 роки"</t>
  </si>
  <si>
    <t>Міська програма "Розвитку Новодністровського міського центру фізичного здоровя населення "Спорт для всіх" на 2016-2018 роки"</t>
  </si>
  <si>
    <t>Міська цільова  програма підтримкм комунальних засобів масової інформації Новодністровська на 2017 рік</t>
  </si>
  <si>
    <r>
      <t>Код ТПКВКМБ /
ТКВКБМС</t>
    </r>
    <r>
      <rPr>
        <b/>
        <vertAlign val="superscript"/>
        <sz val="11"/>
        <rFont val="Times New Roman"/>
        <family val="1"/>
        <charset val="204"/>
      </rPr>
      <t>3</t>
    </r>
  </si>
  <si>
    <r>
      <t>Код ФКВКБ</t>
    </r>
    <r>
      <rPr>
        <b/>
        <vertAlign val="superscript"/>
        <sz val="11"/>
        <rFont val="Times New Roman"/>
        <family val="1"/>
        <charset val="204"/>
      </rPr>
      <t>4</t>
    </r>
  </si>
  <si>
    <t>Секретар міської ради                                                                                                                    Н.Кримняк</t>
  </si>
  <si>
    <t>Загальний фонд</t>
  </si>
  <si>
    <t>Спеціальний фонд</t>
  </si>
  <si>
    <t>Разом</t>
  </si>
  <si>
    <t>Всього</t>
  </si>
  <si>
    <t>видатки споживання</t>
  </si>
  <si>
    <t>з них</t>
  </si>
  <si>
    <t>видатки розвитку</t>
  </si>
  <si>
    <t>оплата праці</t>
  </si>
  <si>
    <t>комунальні послуги та енергоносії</t>
  </si>
  <si>
    <t>0111</t>
  </si>
  <si>
    <t>бюджет розвитку</t>
  </si>
  <si>
    <t xml:space="preserve">Всього </t>
  </si>
  <si>
    <t>Найменування місцевої (регіональної) програми</t>
  </si>
  <si>
    <t>Разом загальний та спеціальний фонди</t>
  </si>
  <si>
    <r>
      <rPr>
        <vertAlign val="superscript"/>
        <sz val="10"/>
        <rFont val="Times New Roman"/>
        <family val="1"/>
        <charset val="204"/>
      </rPr>
      <t>1</t>
    </r>
    <r>
      <rPr>
        <sz val="10"/>
        <rFont val="Times New Roman"/>
        <family val="1"/>
        <charset val="204"/>
      </rPr>
      <t xml:space="preserve"> Надається перелік програм, які затверджені місцевими радами відповідно до статті 91 Бюджетного Кодексу України.</t>
    </r>
  </si>
  <si>
    <r>
      <t>Код ТПКВКМБ /
ТКВКБМС</t>
    </r>
    <r>
      <rPr>
        <vertAlign val="superscript"/>
        <sz val="8"/>
        <rFont val="Times New Roman"/>
        <family val="1"/>
        <charset val="204"/>
      </rPr>
      <t>2</t>
    </r>
  </si>
  <si>
    <r>
      <t>Код програмної класифікації видатків та кредитування місцевих бюджетів</t>
    </r>
    <r>
      <rPr>
        <vertAlign val="superscript"/>
        <sz val="8"/>
        <rFont val="Times New Roman"/>
        <family val="1"/>
        <charset val="204"/>
      </rPr>
      <t>1</t>
    </r>
  </si>
  <si>
    <t>Найменування головного розпорядника, відповідального виконавця, бюджетної програми або напряму видатків
згідно з типовою відомчою/ТПКВКМБ /
ТКВКБМС</t>
  </si>
  <si>
    <r>
      <rPr>
        <vertAlign val="superscript"/>
        <sz val="10"/>
        <rFont val="Times New Roman"/>
        <family val="1"/>
        <charset val="204"/>
      </rPr>
      <t>2</t>
    </r>
    <r>
      <rPr>
        <sz val="10"/>
        <rFont val="Times New Roman"/>
        <family val="1"/>
        <charset val="204"/>
      </rPr>
      <t xml:space="preserve"> Заповнюється у разі прийняття відповідною місцевою радою рішення про застосування програмно-цільового методу у бюджетному процесі.</t>
    </r>
  </si>
  <si>
    <r>
      <rPr>
        <vertAlign val="superscript"/>
        <sz val="10"/>
        <rFont val="Times New Roman"/>
        <family val="1"/>
        <charset val="204"/>
      </rPr>
      <t>3</t>
    </r>
    <r>
      <rPr>
        <sz val="10"/>
        <rFont val="Times New Roman"/>
        <family val="1"/>
        <charset val="204"/>
      </rPr>
      <t xml:space="preserve"> Код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 затвердженої наказом Міністерства фінансів України від 02.12.2014 № 1195 (зі змінами).</t>
    </r>
  </si>
  <si>
    <r>
      <t>Код ФКВКБ</t>
    </r>
    <r>
      <rPr>
        <strike/>
        <vertAlign val="superscript"/>
        <sz val="8"/>
        <rFont val="Times New Roman"/>
        <family val="1"/>
        <charset val="204"/>
      </rPr>
      <t>3</t>
    </r>
  </si>
  <si>
    <t>Структура коду програмної класифікації видатків та кредитування місцевих бюджетів зтверджена наказом Міністерства фінансів України від 02.12.2014 № 1195 (зі змінами).</t>
  </si>
  <si>
    <r>
      <rPr>
        <vertAlign val="superscript"/>
        <sz val="10"/>
        <rFont val="Times New Roman"/>
        <family val="1"/>
        <charset val="204"/>
      </rPr>
      <t xml:space="preserve">4 </t>
    </r>
    <r>
      <rPr>
        <sz val="10"/>
        <rFont val="Times New Roman"/>
        <family val="1"/>
        <charset val="204"/>
      </rPr>
      <t>Код функціональної класифікації видатків та кредитування бюджету, затвердженої наказом Міністерства фінансів України від 14.01.2011 № 11 (зі змінами).</t>
    </r>
  </si>
  <si>
    <t>грн.</t>
  </si>
  <si>
    <t>Фінансове управління</t>
  </si>
  <si>
    <t>Керівництво і управління у відповідній сфері у містах республіканського Автономної Республіки Крим та обласного значення</t>
  </si>
  <si>
    <t>0180</t>
  </si>
  <si>
    <t>0110180</t>
  </si>
  <si>
    <t>Інші видатки</t>
  </si>
  <si>
    <t>Підтримка засобів масової інформації</t>
  </si>
  <si>
    <t>Сприяння діяльності телебачення і радіомовлення</t>
  </si>
  <si>
    <t>Надання позашкiльної освіти позашкільними закладами освiти, заходи iз позашкiльної роботи з дiтьми</t>
  </si>
  <si>
    <t>Методичне забезпечення діяльності навчальних закладів та інші заходи в галузі освіти</t>
  </si>
  <si>
    <t>Централiзоване ведення бухгалтерського обліку</t>
  </si>
  <si>
    <t>Інші освітні програми</t>
  </si>
  <si>
    <t>Забезпечення навчальних закладів сучасними технічними засобами навчання з природничо-математичних і технологічних дисциплін</t>
  </si>
  <si>
    <t>Інформатизація та комп"ютеризація навчальних закладів</t>
  </si>
  <si>
    <t>Оздоровлення та відпочинок дітей (крім заходів з оздоровлення дітей, що здійснюються за рахунок коштів на оздоровлення громадян, які постраджали внаслідок Чорнобильської катастрофи)</t>
  </si>
  <si>
    <t xml:space="preserve">Надання соціальних послуг сім'ям, дітям та молоді іншими закладами соціального обслуговування та реалізація інших заходів молодіжної політики </t>
  </si>
  <si>
    <t>Проведення спортивної роботи в регіоні</t>
  </si>
  <si>
    <t>Проведення навчально-тренувальних зборів і змагань з олімпійських видів спорту</t>
  </si>
  <si>
    <t xml:space="preserve">Проведення навчально-тренувальних зборів і змагань з неолімпійських видів спорту </t>
  </si>
  <si>
    <t>Багатопрофільна стаціонарна медична допомога населенню</t>
  </si>
  <si>
    <t>Інші заходи в галузі охорони здоров’я</t>
  </si>
  <si>
    <t>Забезпечення належних умов для виховання та розвитку дітей-сиріт і дітей, позбавлених батьківського піклування, в дитячих будинках (у т.ч.сімейного типу, прийомних сім'ях)</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</si>
  <si>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</si>
  <si>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багатодітним сім'ям на житлово-комунальні послуги</t>
  </si>
  <si>
    <t>Надання субсидій населенню для відшкодування витрат на оплату житлово-комунальних послуг</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</si>
  <si>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</si>
  <si>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</si>
  <si>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на догляд за дитиною віком до трьох років</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</si>
  <si>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</si>
  <si>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</si>
  <si>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</si>
  <si>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</si>
  <si>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</si>
  <si>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</si>
  <si>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державної соціальної допомоги інвалідам з дитинства та дітям-інвалідам</t>
  </si>
  <si>
    <t>Надання допомоги на догляд за інвалідом I чи II групи внаслідок психічного розладу</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</si>
  <si>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</si>
  <si>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Заходи державної політики з питань дітей та їх соціального захисту</t>
  </si>
  <si>
    <t>Програми і заходи центрів соціальних служб для сім'ї, дітей та молоді</t>
  </si>
  <si>
    <t>Бiблiотеки</t>
  </si>
  <si>
    <t>Музеї i виставки</t>
  </si>
  <si>
    <t>Палаци і будинки культури, клуби та інші заклади клубного типу </t>
  </si>
  <si>
    <t>Школи естетичного виховання дiтей</t>
  </si>
  <si>
    <t>Iншi культурно-освiтнi заклади та заходи</t>
  </si>
  <si>
    <t>Новодністровська міська рада (Виконавчий комітет)</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</si>
  <si>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</si>
  <si>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Видатки на запобігання та ліквідацію надзвичайних ситуацій та наслідків стихійного лиха</t>
  </si>
  <si>
    <t>Забезпечення участі м.Новодністровськ в діяльності Асоціації міст та громад України</t>
  </si>
  <si>
    <t>Надання допомоги дітям-сиротам і дітям, позбавленим батьківського піклування, яким виповнюється 18 років</t>
  </si>
  <si>
    <t>Охорона здоров'я (Міська лікарня)</t>
  </si>
  <si>
    <t>Освіта (Відділ гуманітарної політики)</t>
  </si>
  <si>
    <t>Соціальний захист та соціальне забезпечення (Управління праці та соціального захисту населення)</t>
  </si>
  <si>
    <t>Благоустрій міст, сіл, селищ</t>
  </si>
  <si>
    <t>Розробка схем та проектних рішень масового застосування</t>
  </si>
  <si>
    <t>Проведення заходів із землеустрою</t>
  </si>
  <si>
    <t>Резервний фонд </t>
  </si>
  <si>
    <t>Заклади і заходи з питань дітей та їх соціального захисту</t>
  </si>
  <si>
    <t>Здійснення соціальної роботи з вразливими категоріями населення</t>
  </si>
  <si>
    <t>0113110</t>
  </si>
  <si>
    <t>0113130</t>
  </si>
  <si>
    <t>0113100</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</si>
  <si>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</si>
  <si>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</si>
  <si>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Інші заходи з розвитку фізичної культури та спорту</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</si>
  <si>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</si>
  <si>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Підтримка спорту вищих досягнень та організацій, які здійснюють фізкультурно-спортивну діяльність в регіоні</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</si>
  <si>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</si>
  <si>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</si>
  <si>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</si>
  <si>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</si>
  <si>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Забезпечення централізованих заходів з лікування хворих на цукровий та нецукровий діабет</t>
  </si>
  <si>
    <t>Програми і централізовані заходи у галузі охорони здоров'я</t>
  </si>
  <si>
    <t>0310180</t>
  </si>
  <si>
    <t>0313100</t>
  </si>
  <si>
    <t>0313104</t>
  </si>
  <si>
    <t>0313110</t>
  </si>
  <si>
    <t>0313112</t>
  </si>
  <si>
    <t>0313130</t>
  </si>
  <si>
    <t>0313131</t>
  </si>
  <si>
    <t>0313132</t>
  </si>
  <si>
    <t>0313240</t>
  </si>
  <si>
    <t>0316060</t>
  </si>
  <si>
    <t>0316430</t>
  </si>
  <si>
    <t>0317310</t>
  </si>
  <si>
    <t>0317810</t>
  </si>
  <si>
    <t xml:space="preserve">Зміни до додатку №2 "РОЗПОДІЛ  видатків  Новодністровського міського  бюджету на 2017 рік" рішення сесії міської ради від 21.12.2016 року №392                                                                                                                                                                                                                                                                                                                                                                                                                                        
</t>
  </si>
  <si>
    <t>Виконавчий орган Новодністровської міської ради</t>
  </si>
  <si>
    <r>
      <t xml:space="preserve">Зміни до додатку №4 "Перелік місцевих (регіональних) програм, які фінансуватимуться за рахунок коштів Новодністровського міського бюджету  у 2017 році" рішення сесії міської ради від 21.12.2016 року №392
</t>
    </r>
    <r>
      <rPr>
        <b/>
        <vertAlign val="superscript"/>
        <sz val="16"/>
        <rFont val="Times New Roman"/>
        <family val="1"/>
        <charset val="204"/>
      </rPr>
      <t>1</t>
    </r>
    <r>
      <rPr>
        <b/>
        <sz val="16"/>
        <rFont val="Times New Roman"/>
        <family val="1"/>
        <charset val="204"/>
      </rPr>
      <t xml:space="preserve">
</t>
    </r>
  </si>
  <si>
    <r>
      <t>Код програмної класифікації видатків та кредитування місцевих бюджетів</t>
    </r>
    <r>
      <rPr>
        <b/>
        <vertAlign val="superscript"/>
        <sz val="10"/>
        <rFont val="Times New Roman"/>
        <family val="1"/>
        <charset val="204"/>
      </rPr>
      <t>2</t>
    </r>
  </si>
  <si>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</si>
  <si>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</si>
  <si>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оплати послуг зв`язку</t>
  </si>
  <si>
    <t>Код</t>
  </si>
  <si>
    <t>Найменування згідно
 з класифікацією доходів бюджету</t>
  </si>
  <si>
    <t>в т.ч. бюджет розвитку</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</si>
  <si>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</si>
  <si>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</si>
  <si>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</si>
  <si>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</si>
  <si>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</si>
  <si>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</si>
  <si>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</si>
  <si>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t>
  </si>
  <si>
    <t>Податок на прибуток підприємств та фінансових установ комунальної власності </t>
  </si>
  <si>
    <t>Податки на власність</t>
  </si>
  <si>
    <t>….</t>
  </si>
  <si>
    <t xml:space="preserve">Збори та плата за спеціальне використання природних ресурсів </t>
  </si>
  <si>
    <t>Внутрішні податки на товари та послуги</t>
  </si>
  <si>
    <t>Акцизний податок з реалізації суб`єктами господарювання роздрібної торгівлі підакцизних товарів</t>
  </si>
  <si>
    <t xml:space="preserve">Податки на міжнародну торгівлю та зовнішні операції                                                                                   </t>
  </si>
  <si>
    <t>Окремі податки і збори, що зараховуються до місцевих бюджетів</t>
  </si>
  <si>
    <t>Рентна плата, збори на паливно-енергетичні ресурси</t>
  </si>
  <si>
    <t>Місцеві податки</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</si>
  <si>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</si>
  <si>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</si>
  <si>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</si>
  <si>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</si>
  <si>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</si>
  <si>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</si>
  <si>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</si>
  <si>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</si>
  <si>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</si>
  <si>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Єдиний податок  </t>
  </si>
  <si>
    <t>Єдиний податок з юридичних осіб </t>
  </si>
  <si>
    <t>Єдиний податок з фізичних осіб </t>
  </si>
  <si>
    <t>Інші податки та збори</t>
  </si>
  <si>
    <t>Екологічний податок </t>
  </si>
  <si>
    <t>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</si>
  <si>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</si>
  <si>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</si>
  <si>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Неподаткові надходження</t>
  </si>
  <si>
    <t>Доходи від власності та підприємницької діяльності</t>
  </si>
  <si>
    <t>Плата за розміщення тимчасово вільних коштів місцевих бюджетів </t>
  </si>
  <si>
    <t>Інші надходження  </t>
  </si>
  <si>
    <t>Адміністративні штрафи та інші санкції </t>
  </si>
  <si>
    <t>Адміністративні збори та платежі, доходи від некомерційної господарської діяльності</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</si>
  <si>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</si>
  <si>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</si>
  <si>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</si>
  <si>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</si>
  <si>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  </t>
  </si>
  <si>
    <t>Надходження від орендної плати за користування цілісним майновим комплексом та іншим майном, що перебуває в комунальній власності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</si>
  <si>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</si>
  <si>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</si>
  <si>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пов`язане з видачею та оформленням закордонних паспортів (посвідок) та паспортів громадян України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</si>
  <si>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</si>
  <si>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</si>
  <si>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</si>
  <si>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Надходження бюджетних установ від додаткової (господарської) діяльності </t>
  </si>
  <si>
    <t>Плата за оренду майна бюджетних установ  </t>
  </si>
  <si>
    <t>Інші джерела власних надходжень бюджетних установ  </t>
  </si>
  <si>
    <t>Благодійні внески, гранти та дарунки </t>
  </si>
  <si>
    <t>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t>
  </si>
  <si>
    <t>Доходи від операцій з капіталом  </t>
  </si>
  <si>
    <t>Надходження від продажу основного капіталу  </t>
  </si>
  <si>
    <t>Кошти від відчуження майна, що належить Автономній Республіці Крим та майна, що перебуває в комунальній власності  </t>
  </si>
  <si>
    <t>Офіційні трансферти  </t>
  </si>
  <si>
    <t>Від органів державного управління  </t>
  </si>
  <si>
    <t>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</si>
  <si>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</si>
  <si>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t>
  </si>
  <si>
    <t>Освітня субвенція з державного бюджету місцевим бюджетам</t>
  </si>
  <si>
    <t>Медична субвенція з державного бюджету місцевим бюджетам</t>
  </si>
  <si>
    <t>Інші субвенції </t>
  </si>
  <si>
    <t>Субвенція за рахунок залишку коштів освітньої субвенції з державного бюджету місцевим бюджетам, що утворився на початок бюджетного періоду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</si>
  <si>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t>
  </si>
  <si>
    <t>Цільові фонди</t>
  </si>
  <si>
    <t>.....</t>
  </si>
  <si>
    <t>Всього доходів</t>
  </si>
  <si>
    <t xml:space="preserve"> </t>
  </si>
  <si>
    <t>0116310</t>
  </si>
  <si>
    <t>Реалізація заходів щодо інвестиційного розвитку території</t>
  </si>
  <si>
    <t>Комплексна програма розвитку міжнародного і транскордонного співробітництва, європейської інтеграції м.Новодністровськ на 2017-2018 рр.</t>
  </si>
  <si>
    <t xml:space="preserve">Зміни до додатку №1 "Доходи Новодністровського міського  бюджету на 2017 рік" рішення сесії міської ради від 21.12.2016 року №392   </t>
  </si>
  <si>
    <t>Секретар міської ради                                                                                                                                                         Н.Кримняк</t>
  </si>
  <si>
    <t>Акцизний податок з вироблених в Україні підакцизних товарів (пальне)</t>
  </si>
  <si>
    <t>Акцизний податок з ввезених на митну територію України  підакцизних товарів (пальне)</t>
  </si>
  <si>
    <t>Секретар міської ради                                                                            Н.Кримняк</t>
  </si>
  <si>
    <t>Програма розвитку культури в м.Новодністровськ на 2016-2020 рр</t>
  </si>
  <si>
    <t>виконавець Ферсанова</t>
  </si>
  <si>
    <t>Додаток № 1
до рішення сесії міської ради 
"Про  внесення змін до бюджету міста Новодністровськ на 2017 рік " від  22.06.2017року №134</t>
  </si>
  <si>
    <t>Додаток № 2
до рішення сесії міської ради 
"Про  внесення змін до бюджету міста Новодністровськ на 2017 рік " від 22.06.2017року №134</t>
  </si>
  <si>
    <t>Додаток № 3
до рішення сесії міської ради 
"Про  внесення змін до бюджету міста Новодністровськ на 2017 рік " від  22.06.2017року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</si>
</sst>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92" formatCode="#,##0.0"/>
    <numFmt numFmtId="210" formatCode="0000000"/>
    <numFmt numFmtId="211" formatCode="0000&quot;     &quot;"/>
    <numFmt numFmtId="212" formatCode="0000&quot;    &quot;"/>
    <numFmt numFmtId="213" formatCode="0&quot;     &quot;"/>
    <numFmt numFmtId="214" formatCode="0&quot;    &quot;"/>
  </numFmts>
  <fonts count="69" x14ac:knownFonts="1">
    <font>
      <sz val="10"/>
      <name val="Times New Roman"/>
      <charset val="204"/>
    </font>
    <font>
      <sz val="10"/>
      <name val="Times New Roman"/>
      <charset val="204"/>
    </font>
    <font>
      <sz val="8"/>
      <name val="Times New Roman"/>
      <charset val="204"/>
    </font>
    <font>
      <i/>
      <sz val="10"/>
      <name val="Times New Roman"/>
      <charset val="204"/>
    </font>
    <font>
      <b/>
      <sz val="14"/>
      <name val="Times New Roman"/>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0"/>
      <name val="Times New Roman"/>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b/>
      <sz val="10"/>
      <name val="Times New Roman"/>
      <family val="1"/>
      <charset val="204"/>
    </font>
    <font>
      <sz val="10"/>
      <name val="Times New Roman"/>
      <family val="1"/>
      <charset val="204"/>
    </font>
    <font>
      <b/>
      <sz val="12"/>
      <name val="Times New Roman"/>
      <family val="1"/>
      <charset val="204"/>
    </font>
    <font>
      <sz val="10"/>
      <name val="Helv"/>
      <charset val="204"/>
    </font>
    <font>
      <sz val="10"/>
      <name val="Arial Cyr"/>
      <charset val="204"/>
    </font>
    <font>
      <sz val="10"/>
      <name val="Courier New"/>
      <family val="3"/>
      <charset val="204"/>
    </font>
    <font>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1"/>
      <name val="Times New Roman"/>
      <family val="1"/>
      <charset val="204"/>
    </font>
    <font>
      <sz val="11"/>
      <color indexed="8"/>
      <name val="Times New Roman"/>
      <family val="1"/>
      <charset val="204"/>
    </font>
    <font>
      <b/>
      <sz val="11"/>
      <color indexed="8"/>
      <name val="Times New Roman"/>
      <family val="1"/>
      <charset val="204"/>
    </font>
    <font>
      <sz val="12"/>
      <name val="Times New Roman"/>
      <charset val="204"/>
    </font>
    <font>
      <sz val="10"/>
      <color indexed="8"/>
      <name val="ARIAL"/>
      <charset val="1"/>
    </font>
    <font>
      <i/>
      <sz val="11"/>
      <name val="Times New Roman"/>
      <family val="1"/>
      <charset val="204"/>
    </font>
    <font>
      <sz val="8"/>
      <name val="Times New Roman"/>
      <family val="1"/>
      <charset val="204"/>
    </font>
    <font>
      <vertAlign val="superscript"/>
      <sz val="8"/>
      <name val="Times New Roman"/>
      <family val="1"/>
      <charset val="204"/>
    </font>
    <font>
      <vertAlign val="superscript"/>
      <sz val="10"/>
      <name val="Times New Roman"/>
      <family val="1"/>
      <charset val="204"/>
    </font>
    <font>
      <strike/>
      <vertAlign val="superscript"/>
      <sz val="8"/>
      <name val="Times New Roman"/>
      <family val="1"/>
      <charset val="204"/>
    </font>
    <font>
      <b/>
      <sz val="12"/>
      <color indexed="8"/>
      <name val="Times New Roman"/>
      <family val="1"/>
      <charset val="204"/>
    </font>
    <font>
      <sz val="8"/>
      <name val="Arial"/>
      <family val="2"/>
    </font>
    <font>
      <b/>
      <sz val="8"/>
      <name val="Arial"/>
    </font>
    <font>
      <sz val="7"/>
      <name val="Arial"/>
    </font>
    <font>
      <i/>
      <sz val="7"/>
      <name val="Arial"/>
    </font>
    <font>
      <sz val="14"/>
      <name val="Arial"/>
      <family val="2"/>
    </font>
    <font>
      <b/>
      <sz val="14"/>
      <name val="Arial"/>
    </font>
    <font>
      <sz val="14"/>
      <name val="Arial"/>
    </font>
    <font>
      <i/>
      <sz val="14"/>
      <name val="Arial"/>
    </font>
    <font>
      <sz val="8"/>
      <name val="Arial"/>
    </font>
    <font>
      <b/>
      <vertAlign val="superscript"/>
      <sz val="11"/>
      <name val="Times New Roman"/>
      <family val="1"/>
      <charset val="204"/>
    </font>
    <font>
      <i/>
      <sz val="14"/>
      <name val="Arial"/>
      <family val="2"/>
      <charset val="204"/>
    </font>
    <font>
      <b/>
      <vertAlign val="superscript"/>
      <sz val="16"/>
      <name val="Times New Roman"/>
      <family val="1"/>
      <charset val="204"/>
    </font>
    <font>
      <b/>
      <vertAlign val="superscript"/>
      <sz val="10"/>
      <name val="Times New Roman"/>
      <family val="1"/>
      <charset val="204"/>
    </font>
    <font>
      <b/>
      <i/>
      <sz val="11"/>
      <name val="Times New Roman"/>
      <family val="1"/>
      <charset val="204"/>
    </font>
    <font>
      <sz val="11"/>
      <name val="Times New Roman"/>
      <charset val="204"/>
    </font>
    <font>
      <b/>
      <sz val="11"/>
      <name val="Times New Roman"/>
      <charset val="204"/>
    </font>
    <font>
      <b/>
      <sz val="11"/>
      <color indexed="8"/>
      <name val="Times New Roman CYR"/>
      <charset val="204"/>
    </font>
    <font>
      <b/>
      <i/>
      <sz val="11"/>
      <name val="Times New Roman"/>
      <charset val="204"/>
    </font>
    <font>
      <b/>
      <i/>
      <sz val="11"/>
      <color indexed="8"/>
      <name val="Times New Roman"/>
      <family val="1"/>
      <charset val="204"/>
    </font>
    <font>
      <b/>
      <i/>
      <sz val="11"/>
      <color indexed="8"/>
      <name val="Times New Roman CYR"/>
      <charset val="204"/>
    </font>
    <font>
      <i/>
      <sz val="11"/>
      <name val="Times New Roman"/>
      <charset val="204"/>
    </font>
    <font>
      <i/>
      <sz val="11"/>
      <color indexed="8"/>
      <name val="Times New Roman Cyr"/>
      <charset val="204"/>
    </font>
    <font>
      <sz val="11"/>
      <color indexed="8"/>
      <name val="Times New Roman Cyr"/>
      <charset val="204"/>
    </font>
    <font>
      <i/>
      <sz val="11"/>
      <color indexed="8"/>
      <name val="Times New Roman"/>
      <family val="1"/>
      <charset val="204"/>
    </font>
    <font>
      <sz val="11"/>
      <name val="Arial Cyr"/>
      <charset val="204"/>
    </font>
    <font>
      <sz val="16"/>
      <name val="Times New Roman"/>
      <charset val="204"/>
    </font>
    <font>
      <b/>
      <sz val="16"/>
      <name val="Times New Roman"/>
      <charset val="204"/>
    </font>
    <font>
      <sz val="10"/>
      <name val="Arial"/>
    </font>
  </fonts>
  <fills count="25">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4">
    <xf numFmtId="0" fontId="0" fillId="0" borderId="0"/>
    <xf numFmtId="0" fontId="14" fillId="2"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4" fillId="5"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2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5" borderId="0" applyNumberFormat="0" applyBorder="0" applyAlignment="0" applyProtection="0"/>
    <xf numFmtId="0" fontId="7" fillId="9" borderId="1" applyNumberFormat="0" applyAlignment="0" applyProtection="0"/>
    <xf numFmtId="0" fontId="8" fillId="22" borderId="2" applyNumberFormat="0" applyAlignment="0" applyProtection="0"/>
    <xf numFmtId="0" fontId="16" fillId="22" borderId="1"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34" fillId="0" borderId="0">
      <alignment vertical="top"/>
    </xf>
    <xf numFmtId="0" fontId="12" fillId="0" borderId="3" applyNumberFormat="0" applyFill="0" applyAlignment="0" applyProtection="0"/>
    <xf numFmtId="0" fontId="10" fillId="23" borderId="4" applyNumberFormat="0" applyAlignment="0" applyProtection="0"/>
    <xf numFmtId="0" fontId="17" fillId="0" borderId="0" applyNumberFormat="0" applyFill="0" applyBorder="0" applyAlignment="0" applyProtection="0"/>
    <xf numFmtId="0" fontId="18" fillId="12" borderId="0" applyNumberFormat="0" applyBorder="0" applyAlignment="0" applyProtection="0"/>
    <xf numFmtId="0" fontId="24" fillId="0" borderId="0"/>
    <xf numFmtId="0" fontId="24" fillId="0" borderId="0"/>
    <xf numFmtId="0" fontId="23" fillId="0" borderId="0"/>
    <xf numFmtId="0" fontId="41" fillId="0" borderId="0"/>
    <xf numFmtId="0" fontId="6" fillId="4" borderId="0" applyNumberFormat="0" applyBorder="0" applyAlignment="0" applyProtection="0"/>
    <xf numFmtId="0" fontId="11" fillId="0" borderId="0" applyNumberFormat="0" applyFill="0" applyBorder="0" applyAlignment="0" applyProtection="0"/>
    <xf numFmtId="0" fontId="14" fillId="7" borderId="5" applyNumberFormat="0" applyFont="0" applyAlignment="0" applyProtection="0"/>
    <xf numFmtId="0" fontId="19" fillId="0" borderId="6" applyNumberFormat="0" applyFill="0" applyAlignment="0" applyProtection="0"/>
    <xf numFmtId="0" fontId="23" fillId="0" borderId="0"/>
    <xf numFmtId="0" fontId="9" fillId="0" borderId="0" applyNumberFormat="0" applyFill="0" applyBorder="0" applyAlignment="0" applyProtection="0"/>
    <xf numFmtId="0" fontId="5" fillId="6" borderId="0" applyNumberFormat="0" applyBorder="0" applyAlignment="0" applyProtection="0"/>
  </cellStyleXfs>
  <cellXfs count="287">
    <xf numFmtId="0" fontId="0" fillId="0" borderId="0" xfId="0"/>
    <xf numFmtId="0" fontId="30" fillId="0" borderId="0" xfId="0" applyNumberFormat="1" applyFont="1" applyFill="1" applyAlignment="1" applyProtection="1">
      <alignment horizontal="center" vertical="center" wrapText="1"/>
    </xf>
    <xf numFmtId="0" fontId="1" fillId="0" borderId="0" xfId="0" applyNumberFormat="1" applyFont="1" applyFill="1" applyAlignment="1" applyProtection="1"/>
    <xf numFmtId="0" fontId="15" fillId="0" borderId="0" xfId="0" applyFont="1" applyFill="1"/>
    <xf numFmtId="0" fontId="15" fillId="0" borderId="0" xfId="0" applyNumberFormat="1" applyFont="1" applyFill="1" applyAlignment="1" applyProtection="1"/>
    <xf numFmtId="0" fontId="15" fillId="0" borderId="0" xfId="0" applyNumberFormat="1" applyFont="1" applyFill="1" applyAlignment="1" applyProtection="1">
      <alignment vertical="center"/>
    </xf>
    <xf numFmtId="0" fontId="15" fillId="0" borderId="0" xfId="0" applyFont="1" applyFill="1" applyAlignment="1">
      <alignment vertical="center"/>
    </xf>
    <xf numFmtId="0" fontId="33" fillId="0" borderId="0" xfId="0" applyNumberFormat="1" applyFont="1" applyFill="1" applyAlignment="1" applyProtection="1"/>
    <xf numFmtId="0" fontId="36" fillId="0" borderId="7" xfId="0" applyNumberFormat="1" applyFont="1" applyFill="1" applyBorder="1" applyAlignment="1" applyProtection="1">
      <alignment horizontal="right" vertical="center"/>
    </xf>
    <xf numFmtId="0" fontId="28" fillId="0" borderId="8" xfId="0" applyFont="1" applyBorder="1" applyAlignment="1">
      <alignment horizontal="center" vertical="center" wrapText="1"/>
    </xf>
    <xf numFmtId="0" fontId="21" fillId="0" borderId="0" xfId="0" applyNumberFormat="1" applyFont="1" applyFill="1" applyAlignment="1" applyProtection="1"/>
    <xf numFmtId="0" fontId="27" fillId="0" borderId="7" xfId="0" applyNumberFormat="1" applyFont="1" applyFill="1" applyBorder="1" applyAlignment="1" applyProtection="1">
      <alignment horizontal="center"/>
    </xf>
    <xf numFmtId="0" fontId="21" fillId="0" borderId="7" xfId="0" applyFont="1" applyFill="1" applyBorder="1" applyAlignment="1">
      <alignment horizontal="center"/>
    </xf>
    <xf numFmtId="0" fontId="15" fillId="0" borderId="0" xfId="0" applyNumberFormat="1" applyFont="1" applyFill="1" applyBorder="1" applyAlignment="1" applyProtection="1"/>
    <xf numFmtId="0" fontId="4" fillId="0" borderId="0" xfId="0" applyNumberFormat="1" applyFont="1" applyFill="1" applyBorder="1" applyAlignment="1" applyProtection="1">
      <alignment horizontal="center" vertical="top"/>
    </xf>
    <xf numFmtId="0" fontId="28" fillId="0" borderId="8"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vertical="center" wrapText="1"/>
    </xf>
    <xf numFmtId="0" fontId="21" fillId="24" borderId="8" xfId="0" applyNumberFormat="1" applyFont="1" applyFill="1" applyBorder="1" applyAlignment="1" applyProtection="1">
      <alignment horizontal="center" vertical="center" wrapText="1"/>
    </xf>
    <xf numFmtId="49" fontId="30" fillId="24" borderId="8" xfId="0" applyNumberFormat="1" applyFont="1" applyFill="1" applyBorder="1" applyAlignment="1">
      <alignment horizontal="center" vertical="center" wrapText="1"/>
    </xf>
    <xf numFmtId="0" fontId="28" fillId="0" borderId="8" xfId="0" applyNumberFormat="1" applyFont="1" applyFill="1" applyBorder="1" applyAlignment="1" applyProtection="1">
      <alignment vertical="center" wrapText="1"/>
    </xf>
    <xf numFmtId="0" fontId="41" fillId="0" borderId="0" xfId="56" applyAlignment="1">
      <alignment horizontal="left"/>
    </xf>
    <xf numFmtId="0" fontId="42" fillId="0" borderId="0" xfId="56" applyFont="1" applyAlignment="1">
      <alignment horizontal="left"/>
    </xf>
    <xf numFmtId="0" fontId="43" fillId="0" borderId="0" xfId="56" applyFont="1" applyAlignment="1">
      <alignment horizontal="left"/>
    </xf>
    <xf numFmtId="0" fontId="44" fillId="0" borderId="0" xfId="56" applyFont="1" applyAlignment="1">
      <alignment horizontal="left"/>
    </xf>
    <xf numFmtId="0" fontId="41" fillId="0" borderId="0" xfId="56"/>
    <xf numFmtId="0" fontId="30" fillId="0" borderId="0" xfId="56" applyFont="1" applyAlignment="1">
      <alignment horizontal="left"/>
    </xf>
    <xf numFmtId="0" fontId="30" fillId="0" borderId="8" xfId="56" applyNumberFormat="1" applyFont="1" applyBorder="1" applyAlignment="1">
      <alignment horizontal="center" vertical="center" wrapText="1"/>
    </xf>
    <xf numFmtId="210" fontId="28" fillId="0" borderId="8" xfId="56" applyNumberFormat="1" applyFont="1" applyBorder="1" applyAlignment="1">
      <alignment horizontal="center" vertical="center" wrapText="1"/>
    </xf>
    <xf numFmtId="0" fontId="28" fillId="0" borderId="8" xfId="56" applyNumberFormat="1" applyFont="1" applyBorder="1" applyAlignment="1">
      <alignment horizontal="center" vertical="center"/>
    </xf>
    <xf numFmtId="210" fontId="30" fillId="0" borderId="8" xfId="56" applyNumberFormat="1" applyFont="1" applyBorder="1" applyAlignment="1">
      <alignment horizontal="center" vertical="center"/>
    </xf>
    <xf numFmtId="211" fontId="30" fillId="0" borderId="8" xfId="56" applyNumberFormat="1" applyFont="1" applyBorder="1" applyAlignment="1">
      <alignment horizontal="center" vertical="center" wrapText="1"/>
    </xf>
    <xf numFmtId="212" fontId="30" fillId="0" borderId="8" xfId="56" applyNumberFormat="1" applyFont="1" applyBorder="1" applyAlignment="1">
      <alignment horizontal="center" vertical="center" wrapText="1"/>
    </xf>
    <xf numFmtId="0" fontId="30" fillId="0" borderId="8" xfId="56" applyNumberFormat="1" applyFont="1" applyBorder="1" applyAlignment="1">
      <alignment horizontal="left" vertical="center" wrapText="1"/>
    </xf>
    <xf numFmtId="213" fontId="30" fillId="0" borderId="8" xfId="56" applyNumberFormat="1" applyFont="1" applyBorder="1" applyAlignment="1">
      <alignment horizontal="center" vertical="center" wrapText="1"/>
    </xf>
    <xf numFmtId="213" fontId="35" fillId="0" borderId="8" xfId="56" applyNumberFormat="1" applyFont="1" applyBorder="1" applyAlignment="1">
      <alignment horizontal="center" vertical="center" wrapText="1"/>
    </xf>
    <xf numFmtId="212" fontId="35" fillId="0" borderId="8" xfId="56" applyNumberFormat="1" applyFont="1" applyBorder="1" applyAlignment="1">
      <alignment horizontal="center" vertical="center" wrapText="1"/>
    </xf>
    <xf numFmtId="0" fontId="35" fillId="0" borderId="8" xfId="56" applyNumberFormat="1" applyFont="1" applyBorder="1" applyAlignment="1">
      <alignment horizontal="right" vertical="center"/>
    </xf>
    <xf numFmtId="2" fontId="35" fillId="0" borderId="8" xfId="56" applyNumberFormat="1" applyFont="1" applyBorder="1" applyAlignment="1">
      <alignment horizontal="right" vertical="center"/>
    </xf>
    <xf numFmtId="1" fontId="28" fillId="0" borderId="8" xfId="56" applyNumberFormat="1" applyFont="1" applyBorder="1" applyAlignment="1">
      <alignment horizontal="center" vertical="center" wrapText="1"/>
    </xf>
    <xf numFmtId="1" fontId="30" fillId="0" borderId="8" xfId="56" applyNumberFormat="1" applyFont="1" applyBorder="1" applyAlignment="1">
      <alignment horizontal="center" vertical="center"/>
    </xf>
    <xf numFmtId="1" fontId="35" fillId="0" borderId="8" xfId="56" applyNumberFormat="1" applyFont="1" applyBorder="1" applyAlignment="1">
      <alignment horizontal="center" vertical="center"/>
    </xf>
    <xf numFmtId="214" fontId="30" fillId="0" borderId="8" xfId="56" applyNumberFormat="1" applyFont="1" applyBorder="1" applyAlignment="1">
      <alignment horizontal="center" vertical="center" wrapText="1"/>
    </xf>
    <xf numFmtId="214" fontId="35" fillId="0" borderId="8" xfId="56" applyNumberFormat="1" applyFont="1" applyBorder="1" applyAlignment="1">
      <alignment horizontal="center" vertical="center" wrapText="1"/>
    </xf>
    <xf numFmtId="0" fontId="28" fillId="0" borderId="0" xfId="0" applyFont="1" applyAlignment="1">
      <alignment horizontal="left"/>
    </xf>
    <xf numFmtId="210" fontId="28" fillId="0" borderId="8" xfId="0" applyNumberFormat="1" applyFont="1" applyBorder="1" applyAlignment="1">
      <alignment horizontal="center" vertical="center" wrapText="1"/>
    </xf>
    <xf numFmtId="0" fontId="28" fillId="0" borderId="8" xfId="0" applyNumberFormat="1" applyFont="1" applyBorder="1" applyAlignment="1">
      <alignment horizontal="center" vertical="center"/>
    </xf>
    <xf numFmtId="1" fontId="30" fillId="0" borderId="8" xfId="56" applyNumberFormat="1" applyFont="1" applyFill="1" applyBorder="1" applyAlignment="1">
      <alignment horizontal="center" vertical="center"/>
    </xf>
    <xf numFmtId="213" fontId="30" fillId="0" borderId="8" xfId="56" applyNumberFormat="1" applyFont="1" applyFill="1" applyBorder="1" applyAlignment="1">
      <alignment horizontal="center" vertical="center" wrapText="1"/>
    </xf>
    <xf numFmtId="212" fontId="30" fillId="0" borderId="8" xfId="56" applyNumberFormat="1" applyFont="1" applyFill="1" applyBorder="1" applyAlignment="1">
      <alignment horizontal="center" vertical="center" wrapText="1"/>
    </xf>
    <xf numFmtId="1" fontId="28" fillId="0" borderId="8" xfId="56" applyNumberFormat="1" applyFont="1" applyFill="1" applyBorder="1" applyAlignment="1">
      <alignment horizontal="center" vertical="center" wrapText="1"/>
    </xf>
    <xf numFmtId="0" fontId="28" fillId="0" borderId="8" xfId="56" applyNumberFormat="1" applyFont="1" applyFill="1" applyBorder="1" applyAlignment="1">
      <alignment horizontal="center" vertical="center"/>
    </xf>
    <xf numFmtId="0" fontId="42" fillId="0" borderId="0" xfId="56" applyFont="1" applyFill="1" applyAlignment="1">
      <alignment horizontal="left"/>
    </xf>
    <xf numFmtId="3" fontId="28" fillId="0" borderId="8" xfId="56" applyNumberFormat="1" applyFont="1" applyBorder="1" applyAlignment="1">
      <alignment horizontal="right" vertical="center"/>
    </xf>
    <xf numFmtId="3" fontId="30" fillId="0" borderId="8" xfId="56" applyNumberFormat="1" applyFont="1" applyBorder="1" applyAlignment="1">
      <alignment horizontal="right" vertical="center"/>
    </xf>
    <xf numFmtId="3" fontId="30" fillId="0" borderId="8" xfId="56" applyNumberFormat="1" applyFont="1" applyFill="1" applyBorder="1" applyAlignment="1">
      <alignment horizontal="right" vertical="center"/>
    </xf>
    <xf numFmtId="1" fontId="35" fillId="0" borderId="8" xfId="56" applyNumberFormat="1" applyFont="1" applyFill="1" applyBorder="1" applyAlignment="1">
      <alignment horizontal="center" vertical="center"/>
    </xf>
    <xf numFmtId="213" fontId="35" fillId="0" borderId="8" xfId="56" applyNumberFormat="1" applyFont="1" applyFill="1" applyBorder="1" applyAlignment="1">
      <alignment horizontal="center" vertical="center" wrapText="1"/>
    </xf>
    <xf numFmtId="212" fontId="35" fillId="0" borderId="8" xfId="56" applyNumberFormat="1" applyFont="1" applyFill="1" applyBorder="1" applyAlignment="1">
      <alignment horizontal="center" vertical="center" wrapText="1"/>
    </xf>
    <xf numFmtId="3" fontId="35" fillId="0" borderId="8" xfId="56" applyNumberFormat="1" applyFont="1" applyFill="1" applyBorder="1" applyAlignment="1">
      <alignment horizontal="right" vertical="center"/>
    </xf>
    <xf numFmtId="0" fontId="45" fillId="0" borderId="0" xfId="56" applyFont="1" applyAlignment="1">
      <alignment horizontal="left"/>
    </xf>
    <xf numFmtId="0" fontId="46" fillId="0" borderId="0" xfId="56" applyFont="1" applyAlignment="1">
      <alignment horizontal="left"/>
    </xf>
    <xf numFmtId="0" fontId="27" fillId="0" borderId="0" xfId="0" applyFont="1" applyAlignment="1">
      <alignment horizontal="left"/>
    </xf>
    <xf numFmtId="0" fontId="47" fillId="0" borderId="0" xfId="56" applyFont="1" applyAlignment="1">
      <alignment horizontal="left"/>
    </xf>
    <xf numFmtId="0" fontId="48" fillId="0" borderId="0" xfId="56" applyFont="1" applyAlignment="1">
      <alignment horizontal="left"/>
    </xf>
    <xf numFmtId="0" fontId="46" fillId="0" borderId="0" xfId="56" applyFont="1" applyFill="1" applyAlignment="1">
      <alignment horizontal="left"/>
    </xf>
    <xf numFmtId="0" fontId="45" fillId="0" borderId="0" xfId="56" applyFont="1"/>
    <xf numFmtId="0" fontId="49" fillId="0" borderId="0" xfId="56" applyFont="1" applyAlignment="1">
      <alignment horizontal="left"/>
    </xf>
    <xf numFmtId="3" fontId="28" fillId="0" borderId="8" xfId="56" applyNumberFormat="1" applyFont="1" applyBorder="1"/>
    <xf numFmtId="3" fontId="30" fillId="0" borderId="8" xfId="56" applyNumberFormat="1" applyFont="1" applyBorder="1"/>
    <xf numFmtId="3" fontId="28" fillId="0" borderId="8" xfId="0" applyNumberFormat="1" applyFont="1" applyBorder="1" applyAlignment="1">
      <alignment horizontal="right" vertical="center"/>
    </xf>
    <xf numFmtId="3" fontId="35" fillId="0" borderId="8" xfId="56" applyNumberFormat="1" applyFont="1" applyBorder="1" applyAlignment="1">
      <alignment horizontal="right" vertical="center"/>
    </xf>
    <xf numFmtId="3" fontId="28" fillId="0" borderId="8" xfId="56" applyNumberFormat="1" applyFont="1" applyFill="1" applyBorder="1" applyAlignment="1">
      <alignment horizontal="right" vertical="center"/>
    </xf>
    <xf numFmtId="0" fontId="15" fillId="0" borderId="0" xfId="0" applyNumberFormat="1" applyFont="1" applyFill="1" applyAlignment="1" applyProtection="1">
      <alignment horizontal="left"/>
    </xf>
    <xf numFmtId="0" fontId="15" fillId="0" borderId="0" xfId="0" applyFont="1" applyFill="1" applyBorder="1" applyAlignment="1">
      <alignment horizontal="left"/>
    </xf>
    <xf numFmtId="0" fontId="28" fillId="0" borderId="8" xfId="0" applyFont="1" applyBorder="1" applyAlignment="1">
      <alignment horizontal="left" vertical="center" wrapText="1"/>
    </xf>
    <xf numFmtId="3" fontId="32" fillId="0" borderId="8" xfId="48" applyNumberFormat="1" applyFont="1" applyBorder="1" applyAlignment="1">
      <alignment vertical="center"/>
    </xf>
    <xf numFmtId="3" fontId="32" fillId="0" borderId="8" xfId="48" applyNumberFormat="1" applyFont="1" applyBorder="1">
      <alignment vertical="top"/>
    </xf>
    <xf numFmtId="3" fontId="31" fillId="0" borderId="8" xfId="48" applyNumberFormat="1" applyFont="1" applyBorder="1">
      <alignment vertical="top"/>
    </xf>
    <xf numFmtId="3" fontId="32" fillId="0" borderId="8" xfId="48" applyNumberFormat="1" applyFont="1" applyBorder="1" applyAlignment="1">
      <alignment horizontal="right" vertical="center"/>
    </xf>
    <xf numFmtId="0" fontId="22" fillId="0" borderId="0" xfId="0" applyNumberFormat="1" applyFont="1" applyFill="1" applyAlignment="1" applyProtection="1"/>
    <xf numFmtId="0" fontId="22" fillId="0" borderId="8" xfId="0" applyFont="1" applyBorder="1" applyAlignment="1">
      <alignment horizontal="center" vertical="center" wrapText="1"/>
    </xf>
    <xf numFmtId="49" fontId="22" fillId="0" borderId="8" xfId="0" applyNumberFormat="1" applyFont="1" applyBorder="1" applyAlignment="1">
      <alignment horizontal="center" vertical="center" wrapText="1"/>
    </xf>
    <xf numFmtId="0" fontId="22" fillId="0" borderId="0" xfId="0" applyFont="1" applyFill="1"/>
    <xf numFmtId="0" fontId="15" fillId="0" borderId="0" xfId="0" applyFont="1" applyFill="1" applyBorder="1" applyAlignment="1">
      <alignment horizontal="center" vertical="center"/>
    </xf>
    <xf numFmtId="3" fontId="31" fillId="0" borderId="8" xfId="48" applyNumberFormat="1" applyFont="1" applyBorder="1" applyAlignment="1">
      <alignment vertical="center"/>
    </xf>
    <xf numFmtId="3" fontId="40" fillId="0" borderId="8" xfId="0" applyNumberFormat="1" applyFont="1" applyBorder="1" applyAlignment="1">
      <alignment vertical="center"/>
    </xf>
    <xf numFmtId="0" fontId="20" fillId="0" borderId="0" xfId="0" applyNumberFormat="1" applyFont="1" applyFill="1" applyAlignment="1" applyProtection="1"/>
    <xf numFmtId="0" fontId="20" fillId="0" borderId="0" xfId="0" applyFont="1" applyFill="1"/>
    <xf numFmtId="0" fontId="33" fillId="0" borderId="7" xfId="0" applyFont="1" applyFill="1" applyBorder="1" applyAlignment="1">
      <alignment horizontal="center"/>
    </xf>
    <xf numFmtId="1" fontId="31" fillId="0" borderId="8" xfId="61" applyNumberFormat="1" applyFont="1" applyFill="1" applyBorder="1" applyAlignment="1">
      <alignment horizontal="left" vertical="center" wrapText="1"/>
    </xf>
    <xf numFmtId="0" fontId="30" fillId="0" borderId="8" xfId="61" applyFont="1" applyBorder="1" applyAlignment="1">
      <alignment vertical="center" wrapText="1"/>
    </xf>
    <xf numFmtId="0" fontId="31" fillId="0" borderId="8" xfId="61" applyFont="1" applyFill="1" applyBorder="1" applyAlignment="1">
      <alignment horizontal="left" vertical="center" wrapText="1"/>
    </xf>
    <xf numFmtId="0" fontId="30" fillId="0" borderId="8" xfId="56" applyNumberFormat="1" applyFont="1" applyBorder="1" applyAlignment="1">
      <alignment horizontal="left" vertical="justify" wrapText="1"/>
    </xf>
    <xf numFmtId="0" fontId="30" fillId="0" borderId="0" xfId="56" applyFont="1" applyAlignment="1">
      <alignment horizontal="left" vertical="justify"/>
    </xf>
    <xf numFmtId="0" fontId="28" fillId="0" borderId="8" xfId="0" applyNumberFormat="1" applyFont="1" applyBorder="1" applyAlignment="1">
      <alignment horizontal="left" vertical="justify" wrapText="1"/>
    </xf>
    <xf numFmtId="0" fontId="30" fillId="24" borderId="8" xfId="0" applyFont="1" applyFill="1" applyBorder="1" applyAlignment="1">
      <alignment horizontal="justify" vertical="justify" wrapText="1"/>
    </xf>
    <xf numFmtId="0" fontId="28" fillId="0" borderId="8" xfId="56" applyNumberFormat="1" applyFont="1" applyBorder="1" applyAlignment="1">
      <alignment horizontal="left" vertical="justify" wrapText="1"/>
    </xf>
    <xf numFmtId="0" fontId="30" fillId="0" borderId="8" xfId="56" applyNumberFormat="1" applyFont="1" applyFill="1" applyBorder="1" applyAlignment="1">
      <alignment horizontal="left" vertical="justify" wrapText="1"/>
    </xf>
    <xf numFmtId="0" fontId="35" fillId="0" borderId="8" xfId="56" applyNumberFormat="1" applyFont="1" applyFill="1" applyBorder="1" applyAlignment="1">
      <alignment horizontal="left" vertical="justify" wrapText="1"/>
    </xf>
    <xf numFmtId="0" fontId="28" fillId="0" borderId="8" xfId="56" applyNumberFormat="1" applyFont="1" applyFill="1" applyBorder="1" applyAlignment="1">
      <alignment horizontal="left" vertical="justify" wrapText="1"/>
    </xf>
    <xf numFmtId="0" fontId="35" fillId="0" borderId="8" xfId="56" applyNumberFormat="1" applyFont="1" applyBorder="1" applyAlignment="1">
      <alignment horizontal="left" vertical="justify" wrapText="1"/>
    </xf>
    <xf numFmtId="0" fontId="41" fillId="0" borderId="0" xfId="56" applyAlignment="1">
      <alignment horizontal="left" vertical="justify"/>
    </xf>
    <xf numFmtId="0" fontId="30" fillId="0" borderId="8" xfId="56" applyNumberFormat="1" applyFont="1" applyFill="1" applyBorder="1" applyAlignment="1">
      <alignment horizontal="center" vertical="center" wrapText="1"/>
    </xf>
    <xf numFmtId="0" fontId="43" fillId="0" borderId="0" xfId="56" applyFont="1" applyFill="1" applyAlignment="1">
      <alignment horizontal="left"/>
    </xf>
    <xf numFmtId="0" fontId="47" fillId="0" borderId="0" xfId="56" applyFont="1" applyFill="1" applyAlignment="1">
      <alignment horizontal="left"/>
    </xf>
    <xf numFmtId="3" fontId="41" fillId="0" borderId="0" xfId="56" applyNumberFormat="1" applyAlignment="1">
      <alignment horizontal="left"/>
    </xf>
    <xf numFmtId="49" fontId="35" fillId="24" borderId="8" xfId="0" applyNumberFormat="1" applyFont="1" applyFill="1" applyBorder="1" applyAlignment="1">
      <alignment horizontal="center" vertical="center" wrapText="1"/>
    </xf>
    <xf numFmtId="0" fontId="35" fillId="0" borderId="8" xfId="56" applyNumberFormat="1" applyFont="1" applyBorder="1" applyAlignment="1">
      <alignment horizontal="center" vertical="center" wrapText="1"/>
    </xf>
    <xf numFmtId="3" fontId="35" fillId="0" borderId="8" xfId="56" applyNumberFormat="1" applyFont="1" applyBorder="1"/>
    <xf numFmtId="0" fontId="30" fillId="0" borderId="0" xfId="56" applyFont="1" applyFill="1" applyAlignment="1">
      <alignment horizontal="left"/>
    </xf>
    <xf numFmtId="3" fontId="28" fillId="0" borderId="8" xfId="0" applyNumberFormat="1" applyFont="1" applyFill="1" applyBorder="1" applyAlignment="1">
      <alignment horizontal="right" vertical="center"/>
    </xf>
    <xf numFmtId="3" fontId="28" fillId="0" borderId="8" xfId="56" applyNumberFormat="1" applyFont="1" applyFill="1" applyBorder="1"/>
    <xf numFmtId="3" fontId="30" fillId="0" borderId="8" xfId="56" applyNumberFormat="1" applyFont="1" applyFill="1" applyBorder="1"/>
    <xf numFmtId="3" fontId="35" fillId="0" borderId="8" xfId="56" applyNumberFormat="1" applyFont="1" applyFill="1" applyBorder="1"/>
    <xf numFmtId="2" fontId="35" fillId="0" borderId="8" xfId="56" applyNumberFormat="1" applyFont="1" applyFill="1" applyBorder="1" applyAlignment="1">
      <alignment horizontal="right" vertical="center"/>
    </xf>
    <xf numFmtId="3" fontId="41" fillId="0" borderId="0" xfId="56" applyNumberFormat="1" applyFill="1" applyAlignment="1">
      <alignment horizontal="left"/>
    </xf>
    <xf numFmtId="0" fontId="41" fillId="0" borderId="0" xfId="56" applyFill="1" applyAlignment="1">
      <alignment horizontal="left"/>
    </xf>
    <xf numFmtId="0" fontId="51" fillId="0" borderId="0" xfId="56" applyFont="1" applyFill="1" applyAlignment="1">
      <alignment horizontal="left"/>
    </xf>
    <xf numFmtId="0" fontId="20" fillId="0" borderId="8"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0" borderId="0" xfId="0" applyFont="1" applyFill="1"/>
    <xf numFmtId="0" fontId="29" fillId="0" borderId="0" xfId="0" applyNumberFormat="1" applyFont="1" applyFill="1" applyAlignment="1" applyProtection="1">
      <alignment horizontal="center" vertical="center"/>
    </xf>
    <xf numFmtId="0" fontId="2" fillId="0" borderId="7" xfId="0" applyNumberFormat="1" applyFont="1" applyFill="1" applyBorder="1" applyAlignment="1" applyProtection="1">
      <alignment vertical="center"/>
    </xf>
    <xf numFmtId="0" fontId="36" fillId="0" borderId="7" xfId="0" applyNumberFormat="1" applyFont="1" applyFill="1" applyBorder="1" applyAlignment="1" applyProtection="1">
      <alignment vertical="center"/>
    </xf>
    <xf numFmtId="0" fontId="55" fillId="0" borderId="0" xfId="0" applyNumberFormat="1" applyFont="1" applyFill="1" applyAlignment="1" applyProtection="1"/>
    <xf numFmtId="0" fontId="55" fillId="0" borderId="0" xfId="0" applyFont="1" applyFill="1"/>
    <xf numFmtId="0" fontId="56" fillId="0" borderId="8" xfId="0" applyNumberFormat="1" applyFont="1" applyFill="1" applyBorder="1" applyAlignment="1" applyProtection="1">
      <alignment horizontal="center" vertical="center" wrapText="1"/>
    </xf>
    <xf numFmtId="0" fontId="56" fillId="0" borderId="8" xfId="0" applyNumberFormat="1" applyFont="1" applyFill="1" applyBorder="1" applyAlignment="1" applyProtection="1">
      <alignment horizontal="left" vertical="center" wrapText="1"/>
    </xf>
    <xf numFmtId="3" fontId="56" fillId="0" borderId="8" xfId="0" applyNumberFormat="1" applyFont="1" applyFill="1" applyBorder="1" applyAlignment="1" applyProtection="1">
      <alignment horizontal="right" vertical="center" wrapText="1"/>
    </xf>
    <xf numFmtId="3" fontId="32" fillId="0" borderId="8" xfId="0" applyNumberFormat="1" applyFont="1" applyBorder="1" applyAlignment="1">
      <alignment vertical="center" wrapText="1"/>
    </xf>
    <xf numFmtId="0" fontId="56" fillId="0" borderId="0" xfId="0" applyNumberFormat="1" applyFont="1" applyFill="1" applyAlignment="1" applyProtection="1">
      <alignment vertical="center" wrapText="1"/>
    </xf>
    <xf numFmtId="0" fontId="57" fillId="0" borderId="0" xfId="0" applyFont="1" applyFill="1" applyAlignment="1">
      <alignment horizontal="left"/>
    </xf>
    <xf numFmtId="0" fontId="57" fillId="0" borderId="0" xfId="0" applyFont="1" applyFill="1" applyAlignment="1">
      <alignment horizontal="left" wrapText="1"/>
    </xf>
    <xf numFmtId="0" fontId="56" fillId="0" borderId="0" xfId="0" applyFont="1" applyFill="1" applyAlignment="1">
      <alignment vertical="center" wrapText="1"/>
    </xf>
    <xf numFmtId="0" fontId="54" fillId="0" borderId="8" xfId="0" applyNumberFormat="1" applyFont="1" applyFill="1" applyBorder="1" applyAlignment="1" applyProtection="1">
      <alignment horizontal="center" vertical="center" wrapText="1"/>
    </xf>
    <xf numFmtId="0" fontId="54" fillId="0" borderId="8" xfId="0" applyNumberFormat="1" applyFont="1" applyFill="1" applyBorder="1" applyAlignment="1" applyProtection="1">
      <alignment vertical="center" wrapText="1"/>
    </xf>
    <xf numFmtId="3" fontId="58" fillId="0" borderId="8" xfId="0" applyNumberFormat="1" applyFont="1" applyFill="1" applyBorder="1" applyAlignment="1" applyProtection="1">
      <alignment horizontal="right" vertical="center" wrapText="1"/>
    </xf>
    <xf numFmtId="3" fontId="59" fillId="0" borderId="8" xfId="0" applyNumberFormat="1" applyFont="1" applyBorder="1" applyAlignment="1">
      <alignment vertical="center" wrapText="1"/>
    </xf>
    <xf numFmtId="0" fontId="54" fillId="0" borderId="0" xfId="0" applyNumberFormat="1" applyFont="1" applyFill="1" applyAlignment="1" applyProtection="1">
      <alignment wrapText="1"/>
    </xf>
    <xf numFmtId="0" fontId="60" fillId="0" borderId="0" xfId="0" applyFont="1" applyFill="1" applyAlignment="1">
      <alignment horizontal="left"/>
    </xf>
    <xf numFmtId="0" fontId="60" fillId="0" borderId="0" xfId="0" applyFont="1" applyFill="1" applyAlignment="1">
      <alignment horizontal="left" wrapText="1"/>
    </xf>
    <xf numFmtId="0" fontId="54" fillId="0" borderId="0" xfId="0" applyFont="1" applyFill="1" applyAlignment="1">
      <alignment wrapText="1"/>
    </xf>
    <xf numFmtId="0" fontId="35" fillId="0" borderId="8" xfId="0" applyNumberFormat="1" applyFont="1" applyFill="1" applyBorder="1" applyAlignment="1" applyProtection="1">
      <alignment horizontal="center" vertical="center" wrapText="1"/>
    </xf>
    <xf numFmtId="0" fontId="35" fillId="0" borderId="8" xfId="0" applyNumberFormat="1" applyFont="1" applyFill="1" applyBorder="1" applyAlignment="1" applyProtection="1">
      <alignment vertical="center" wrapText="1"/>
    </xf>
    <xf numFmtId="3" fontId="61" fillId="0" borderId="8" xfId="0" applyNumberFormat="1" applyFont="1" applyFill="1" applyBorder="1" applyAlignment="1" applyProtection="1">
      <alignment horizontal="right" vertical="center" wrapText="1"/>
    </xf>
    <xf numFmtId="3" fontId="35" fillId="0" borderId="8" xfId="0" applyNumberFormat="1" applyFont="1" applyFill="1" applyBorder="1" applyAlignment="1" applyProtection="1">
      <alignment vertical="center" wrapText="1"/>
    </xf>
    <xf numFmtId="0" fontId="35" fillId="0" borderId="0" xfId="0" applyNumberFormat="1" applyFont="1" applyFill="1" applyAlignment="1" applyProtection="1">
      <alignment vertical="center" wrapText="1"/>
    </xf>
    <xf numFmtId="0" fontId="62" fillId="0" borderId="0" xfId="0" applyFont="1" applyFill="1" applyAlignment="1">
      <alignment horizontal="left"/>
    </xf>
    <xf numFmtId="0" fontId="62" fillId="0" borderId="0" xfId="0" applyFont="1" applyFill="1" applyAlignment="1">
      <alignment horizontal="left" wrapText="1"/>
    </xf>
    <xf numFmtId="0" fontId="30" fillId="0" borderId="8" xfId="0" applyNumberFormat="1" applyFont="1" applyFill="1" applyBorder="1" applyAlignment="1" applyProtection="1">
      <alignment horizontal="center" vertical="center" wrapText="1"/>
    </xf>
    <xf numFmtId="0" fontId="30" fillId="0" borderId="8" xfId="0" applyNumberFormat="1" applyFont="1" applyFill="1" applyBorder="1" applyAlignment="1" applyProtection="1">
      <alignment vertical="center" wrapText="1"/>
    </xf>
    <xf numFmtId="3" fontId="55" fillId="0" borderId="8" xfId="0" applyNumberFormat="1" applyFont="1" applyFill="1" applyBorder="1" applyAlignment="1" applyProtection="1">
      <alignment horizontal="right" vertical="center" wrapText="1"/>
    </xf>
    <xf numFmtId="3" fontId="30" fillId="0" borderId="9" xfId="0" applyNumberFormat="1" applyFont="1" applyFill="1" applyBorder="1" applyAlignment="1" applyProtection="1">
      <alignment vertical="center" wrapText="1"/>
    </xf>
    <xf numFmtId="0" fontId="30" fillId="0" borderId="0" xfId="0" applyNumberFormat="1" applyFont="1" applyFill="1" applyAlignment="1" applyProtection="1">
      <alignment vertical="center" wrapText="1"/>
    </xf>
    <xf numFmtId="0" fontId="63" fillId="0" borderId="0" xfId="0" applyFont="1" applyFill="1" applyAlignment="1">
      <alignment horizontal="left"/>
    </xf>
    <xf numFmtId="0" fontId="63" fillId="0" borderId="0" xfId="0" applyFont="1" applyFill="1" applyAlignment="1">
      <alignment horizontal="left" wrapText="1"/>
    </xf>
    <xf numFmtId="0" fontId="63" fillId="0" borderId="8" xfId="0" applyFont="1" applyFill="1" applyBorder="1" applyAlignment="1">
      <alignment horizontal="center" vertical="center"/>
    </xf>
    <xf numFmtId="0" fontId="63" fillId="0" borderId="8" xfId="0" applyFont="1" applyFill="1" applyBorder="1" applyAlignment="1">
      <alignment horizontal="left" wrapText="1"/>
    </xf>
    <xf numFmtId="3" fontId="35" fillId="0" borderId="9" xfId="0" applyNumberFormat="1" applyFont="1" applyFill="1" applyBorder="1" applyAlignment="1" applyProtection="1">
      <alignment vertical="center" wrapText="1"/>
    </xf>
    <xf numFmtId="0" fontId="35" fillId="0" borderId="0" xfId="0" applyNumberFormat="1" applyFont="1" applyFill="1" applyAlignment="1" applyProtection="1">
      <alignment wrapText="1"/>
    </xf>
    <xf numFmtId="3" fontId="31" fillId="0" borderId="8" xfId="0" applyNumberFormat="1" applyFont="1" applyBorder="1" applyAlignment="1">
      <alignment vertical="center" wrapText="1"/>
    </xf>
    <xf numFmtId="0" fontId="30" fillId="0" borderId="0" xfId="0" applyNumberFormat="1" applyFont="1" applyFill="1" applyAlignment="1" applyProtection="1">
      <alignment wrapText="1"/>
    </xf>
    <xf numFmtId="0" fontId="30" fillId="0" borderId="0" xfId="0" applyFont="1" applyFill="1" applyAlignment="1">
      <alignment wrapText="1"/>
    </xf>
    <xf numFmtId="3" fontId="64" fillId="0" borderId="8" xfId="0" applyNumberFormat="1" applyFont="1" applyBorder="1" applyAlignment="1">
      <alignment vertical="center" wrapText="1"/>
    </xf>
    <xf numFmtId="0" fontId="35" fillId="0" borderId="0" xfId="0" applyFont="1" applyFill="1" applyAlignment="1">
      <alignment wrapText="1"/>
    </xf>
    <xf numFmtId="0" fontId="65" fillId="0" borderId="0" xfId="54" applyFont="1" applyBorder="1"/>
    <xf numFmtId="0" fontId="28" fillId="0" borderId="0" xfId="0" applyNumberFormat="1" applyFont="1" applyFill="1" applyAlignment="1" applyProtection="1">
      <alignment wrapText="1"/>
    </xf>
    <xf numFmtId="0" fontId="28" fillId="0" borderId="0" xfId="0" applyFont="1" applyFill="1" applyAlignment="1">
      <alignment wrapText="1"/>
    </xf>
    <xf numFmtId="0" fontId="54" fillId="0" borderId="8" xfId="54" applyFont="1" applyBorder="1" applyAlignment="1">
      <alignment horizontal="center" vertical="center" wrapText="1"/>
    </xf>
    <xf numFmtId="0" fontId="54" fillId="0" borderId="8" xfId="54" applyFont="1" applyBorder="1" applyAlignment="1">
      <alignment wrapText="1"/>
    </xf>
    <xf numFmtId="0" fontId="30" fillId="0" borderId="8" xfId="54" applyFont="1" applyBorder="1" applyAlignment="1">
      <alignment horizontal="center" vertical="center" wrapText="1"/>
    </xf>
    <xf numFmtId="0" fontId="30" fillId="0" borderId="8" xfId="54" applyFont="1" applyBorder="1" applyAlignment="1">
      <alignment wrapText="1"/>
    </xf>
    <xf numFmtId="0" fontId="56" fillId="0" borderId="0" xfId="0" applyNumberFormat="1" applyFont="1" applyFill="1" applyAlignment="1" applyProtection="1">
      <alignment wrapText="1"/>
    </xf>
    <xf numFmtId="0" fontId="56" fillId="0" borderId="0" xfId="0" applyFont="1" applyFill="1" applyAlignment="1">
      <alignment wrapText="1"/>
    </xf>
    <xf numFmtId="3" fontId="54" fillId="0" borderId="8" xfId="0" applyNumberFormat="1" applyFont="1" applyFill="1" applyBorder="1" applyAlignment="1" applyProtection="1">
      <alignment horizontal="right" vertical="center" wrapText="1"/>
    </xf>
    <xf numFmtId="3" fontId="35" fillId="0" borderId="8" xfId="0" applyNumberFormat="1" applyFont="1" applyFill="1" applyBorder="1" applyAlignment="1" applyProtection="1">
      <alignment horizontal="right" vertical="center" wrapText="1"/>
    </xf>
    <xf numFmtId="3" fontId="30" fillId="0" borderId="8" xfId="0" applyNumberFormat="1" applyFont="1" applyFill="1" applyBorder="1" applyAlignment="1" applyProtection="1">
      <alignment horizontal="right" vertical="center" wrapText="1"/>
    </xf>
    <xf numFmtId="0" fontId="35" fillId="0" borderId="8" xfId="0" applyFont="1" applyBorder="1" applyAlignment="1">
      <alignment horizontal="center" vertical="center" wrapText="1"/>
    </xf>
    <xf numFmtId="0" fontId="35" fillId="0" borderId="8" xfId="0" applyFont="1" applyBorder="1" applyAlignment="1">
      <alignment wrapText="1"/>
    </xf>
    <xf numFmtId="0" fontId="30" fillId="0" borderId="8" xfId="0" applyFont="1" applyBorder="1" applyAlignment="1">
      <alignment horizontal="center" vertical="center" wrapText="1"/>
    </xf>
    <xf numFmtId="0" fontId="30" fillId="0" borderId="8" xfId="0" applyFont="1" applyBorder="1" applyAlignment="1">
      <alignment wrapText="1"/>
    </xf>
    <xf numFmtId="0" fontId="64" fillId="0" borderId="8" xfId="0" applyFont="1" applyFill="1" applyBorder="1" applyAlignment="1">
      <alignment horizontal="center" vertical="center"/>
    </xf>
    <xf numFmtId="0" fontId="64" fillId="0" borderId="8" xfId="0" applyFont="1" applyFill="1" applyBorder="1" applyAlignment="1">
      <alignment horizontal="left" wrapText="1"/>
    </xf>
    <xf numFmtId="0" fontId="31" fillId="0" borderId="8" xfId="0" applyFont="1" applyFill="1" applyBorder="1" applyAlignment="1">
      <alignment horizontal="center" vertical="center"/>
    </xf>
    <xf numFmtId="0" fontId="31" fillId="0" borderId="8" xfId="0" applyFont="1" applyFill="1" applyBorder="1" applyAlignment="1">
      <alignment horizontal="left" wrapText="1"/>
    </xf>
    <xf numFmtId="0" fontId="59" fillId="0" borderId="8" xfId="0" applyFont="1" applyFill="1" applyBorder="1" applyAlignment="1">
      <alignment horizontal="center" vertical="center"/>
    </xf>
    <xf numFmtId="0" fontId="59" fillId="0" borderId="8" xfId="0" applyFont="1" applyFill="1" applyBorder="1" applyAlignment="1">
      <alignment horizontal="left" wrapText="1"/>
    </xf>
    <xf numFmtId="0" fontId="32" fillId="0" borderId="8" xfId="0" applyFont="1" applyFill="1" applyBorder="1" applyAlignment="1">
      <alignment horizontal="center"/>
    </xf>
    <xf numFmtId="0" fontId="32" fillId="0" borderId="8" xfId="0" applyFont="1" applyFill="1" applyBorder="1" applyAlignment="1">
      <alignment horizontal="left" wrapText="1"/>
    </xf>
    <xf numFmtId="3" fontId="28" fillId="0" borderId="8" xfId="0" applyNumberFormat="1" applyFont="1" applyFill="1" applyBorder="1" applyAlignment="1" applyProtection="1">
      <alignment horizontal="right" vertical="center" wrapText="1"/>
    </xf>
    <xf numFmtId="0" fontId="59" fillId="0" borderId="8" xfId="0" applyFont="1" applyFill="1" applyBorder="1" applyAlignment="1">
      <alignment horizontal="center"/>
    </xf>
    <xf numFmtId="0" fontId="64" fillId="0" borderId="8" xfId="0" applyFont="1" applyFill="1" applyBorder="1" applyAlignment="1">
      <alignment horizontal="center"/>
    </xf>
    <xf numFmtId="0" fontId="32" fillId="0" borderId="8" xfId="0" applyFont="1" applyFill="1" applyBorder="1" applyAlignment="1">
      <alignment horizontal="center" vertical="center"/>
    </xf>
    <xf numFmtId="0" fontId="31" fillId="0" borderId="8" xfId="0" applyFont="1" applyFill="1" applyBorder="1" applyAlignment="1">
      <alignment horizontal="center"/>
    </xf>
    <xf numFmtId="0" fontId="55" fillId="0" borderId="0" xfId="0" applyNumberFormat="1" applyFont="1" applyFill="1" applyAlignment="1" applyProtection="1">
      <alignment wrapText="1"/>
    </xf>
    <xf numFmtId="0" fontId="55" fillId="0" borderId="0" xfId="0" applyFont="1" applyFill="1" applyAlignment="1">
      <alignment wrapText="1"/>
    </xf>
    <xf numFmtId="0" fontId="66" fillId="0" borderId="8" xfId="0" applyNumberFormat="1" applyFont="1" applyFill="1" applyBorder="1" applyAlignment="1" applyProtection="1">
      <alignment horizontal="center" vertical="center" wrapText="1"/>
    </xf>
    <xf numFmtId="0" fontId="67" fillId="0" borderId="8" xfId="0" applyFont="1" applyBorder="1" applyAlignment="1">
      <alignment vertical="center" wrapText="1"/>
    </xf>
    <xf numFmtId="0" fontId="66" fillId="0" borderId="0" xfId="0" applyNumberFormat="1" applyFont="1" applyFill="1" applyAlignment="1" applyProtection="1">
      <alignment wrapText="1"/>
    </xf>
    <xf numFmtId="0" fontId="66" fillId="0" borderId="0" xfId="0" applyFont="1" applyFill="1" applyAlignment="1">
      <alignment wrapText="1"/>
    </xf>
    <xf numFmtId="214" fontId="35" fillId="0" borderId="8" xfId="56" applyNumberFormat="1" applyFont="1" applyFill="1" applyBorder="1" applyAlignment="1">
      <alignment horizontal="center" vertical="center" wrapText="1"/>
    </xf>
    <xf numFmtId="214" fontId="30" fillId="0" borderId="8" xfId="56" applyNumberFormat="1" applyFont="1" applyFill="1" applyBorder="1" applyAlignment="1">
      <alignment horizontal="center" vertical="center" wrapText="1"/>
    </xf>
    <xf numFmtId="0" fontId="30" fillId="0" borderId="10" xfId="61" applyFont="1" applyBorder="1" applyAlignment="1">
      <alignment vertical="center" wrapText="1"/>
    </xf>
    <xf numFmtId="192" fontId="30" fillId="0" borderId="8" xfId="0" applyNumberFormat="1" applyFont="1" applyFill="1" applyBorder="1" applyAlignment="1" applyProtection="1">
      <alignment horizontal="right" vertical="center" wrapText="1"/>
    </xf>
    <xf numFmtId="192" fontId="32" fillId="0" borderId="8" xfId="0" applyNumberFormat="1" applyFont="1" applyBorder="1" applyAlignment="1">
      <alignment vertical="center" wrapText="1"/>
    </xf>
    <xf numFmtId="192" fontId="59" fillId="0" borderId="8" xfId="0" applyNumberFormat="1" applyFont="1" applyBorder="1" applyAlignment="1">
      <alignment vertical="center" wrapText="1"/>
    </xf>
    <xf numFmtId="192" fontId="64" fillId="0" borderId="8" xfId="0" applyNumberFormat="1" applyFont="1" applyBorder="1" applyAlignment="1">
      <alignment vertical="center" wrapText="1"/>
    </xf>
    <xf numFmtId="192" fontId="40" fillId="0" borderId="8" xfId="0" applyNumberFormat="1" applyFont="1" applyBorder="1" applyAlignment="1">
      <alignment vertical="center" wrapText="1"/>
    </xf>
    <xf numFmtId="192" fontId="41" fillId="0" borderId="0" xfId="56" applyNumberFormat="1" applyAlignment="1">
      <alignment horizontal="left"/>
    </xf>
    <xf numFmtId="4" fontId="30" fillId="0" borderId="8" xfId="56" applyNumberFormat="1" applyFont="1" applyBorder="1"/>
    <xf numFmtId="4" fontId="28" fillId="0" borderId="8" xfId="0" applyNumberFormat="1" applyFont="1" applyBorder="1" applyAlignment="1">
      <alignment horizontal="right" vertical="center"/>
    </xf>
    <xf numFmtId="4" fontId="28" fillId="0" borderId="8" xfId="56" applyNumberFormat="1" applyFont="1" applyBorder="1"/>
    <xf numFmtId="4" fontId="28" fillId="0" borderId="8" xfId="0" applyNumberFormat="1" applyFont="1" applyFill="1" applyBorder="1" applyAlignment="1" applyProtection="1">
      <alignment horizontal="right" vertical="center" wrapText="1"/>
    </xf>
    <xf numFmtId="4" fontId="54" fillId="0" borderId="8" xfId="0" applyNumberFormat="1" applyFont="1" applyFill="1" applyBorder="1" applyAlignment="1" applyProtection="1">
      <alignment horizontal="right" vertical="center" wrapText="1"/>
    </xf>
    <xf numFmtId="4" fontId="35" fillId="0" borderId="8" xfId="0" applyNumberFormat="1" applyFont="1" applyFill="1" applyBorder="1" applyAlignment="1" applyProtection="1">
      <alignment horizontal="right" vertical="center" wrapText="1"/>
    </xf>
    <xf numFmtId="4" fontId="30" fillId="0" borderId="8" xfId="0" applyNumberFormat="1" applyFont="1" applyFill="1" applyBorder="1" applyAlignment="1" applyProtection="1">
      <alignment horizontal="right" vertical="center" wrapText="1"/>
    </xf>
    <xf numFmtId="4" fontId="22" fillId="0" borderId="8" xfId="0" applyNumberFormat="1" applyFont="1" applyFill="1" applyBorder="1" applyAlignment="1" applyProtection="1">
      <alignment horizontal="right" vertical="center" wrapText="1"/>
    </xf>
    <xf numFmtId="4" fontId="59" fillId="0" borderId="8" xfId="0" applyNumberFormat="1" applyFont="1" applyBorder="1" applyAlignment="1">
      <alignment vertical="center" wrapText="1"/>
    </xf>
    <xf numFmtId="4" fontId="40" fillId="0" borderId="8" xfId="0" applyNumberFormat="1" applyFont="1" applyBorder="1" applyAlignment="1">
      <alignment vertical="center" wrapText="1"/>
    </xf>
    <xf numFmtId="3" fontId="31" fillId="0" borderId="8" xfId="48" applyNumberFormat="1" applyFont="1" applyBorder="1" applyAlignment="1">
      <alignment horizontal="right" vertical="center"/>
    </xf>
    <xf numFmtId="210" fontId="35" fillId="0" borderId="8" xfId="56" applyNumberFormat="1" applyFont="1" applyFill="1" applyBorder="1" applyAlignment="1">
      <alignment horizontal="center" vertical="center"/>
    </xf>
    <xf numFmtId="4" fontId="30" fillId="0" borderId="8" xfId="56" applyNumberFormat="1" applyFont="1" applyFill="1" applyBorder="1" applyAlignment="1">
      <alignment horizontal="right" vertical="center"/>
    </xf>
    <xf numFmtId="4" fontId="30" fillId="0" borderId="8" xfId="56" applyNumberFormat="1" applyFont="1" applyBorder="1" applyAlignment="1">
      <alignment horizontal="right" vertical="center"/>
    </xf>
    <xf numFmtId="4" fontId="28" fillId="0" borderId="8" xfId="56" applyNumberFormat="1" applyFont="1" applyFill="1" applyBorder="1" applyAlignment="1">
      <alignment horizontal="right" vertical="center"/>
    </xf>
    <xf numFmtId="4" fontId="28" fillId="0" borderId="8" xfId="56" applyNumberFormat="1" applyFont="1" applyBorder="1" applyAlignment="1">
      <alignment horizontal="right" vertical="center"/>
    </xf>
    <xf numFmtId="2" fontId="28" fillId="0" borderId="8" xfId="56" applyNumberFormat="1" applyFont="1" applyFill="1" applyBorder="1" applyAlignment="1">
      <alignment horizontal="right" vertical="center"/>
    </xf>
    <xf numFmtId="2" fontId="28" fillId="0" borderId="8" xfId="56" applyNumberFormat="1" applyFont="1" applyBorder="1" applyAlignment="1">
      <alignment horizontal="right" vertical="center"/>
    </xf>
    <xf numFmtId="4" fontId="41" fillId="0" borderId="0" xfId="56" applyNumberFormat="1" applyFill="1" applyAlignment="1">
      <alignment horizontal="left"/>
    </xf>
    <xf numFmtId="0" fontId="26" fillId="0" borderId="8" xfId="56" applyNumberFormat="1" applyFont="1" applyBorder="1" applyAlignment="1">
      <alignment horizontal="center" vertical="top" wrapText="1"/>
    </xf>
    <xf numFmtId="0" fontId="35" fillId="0" borderId="8" xfId="56" applyNumberFormat="1" applyFont="1" applyFill="1" applyBorder="1" applyAlignment="1">
      <alignment horizontal="right" vertical="center"/>
    </xf>
    <xf numFmtId="0" fontId="68" fillId="0" borderId="0" xfId="56" applyFont="1" applyAlignment="1">
      <alignment horizontal="left"/>
    </xf>
    <xf numFmtId="1" fontId="30" fillId="0" borderId="11" xfId="56" applyNumberFormat="1" applyFont="1" applyBorder="1" applyAlignment="1">
      <alignment horizontal="center" vertical="center"/>
    </xf>
    <xf numFmtId="0" fontId="30" fillId="0" borderId="11" xfId="56" applyNumberFormat="1" applyFont="1" applyBorder="1" applyAlignment="1">
      <alignment horizontal="center" vertical="center"/>
    </xf>
    <xf numFmtId="212" fontId="30" fillId="0" borderId="11" xfId="56" applyNumberFormat="1" applyFont="1" applyBorder="1" applyAlignment="1">
      <alignment horizontal="center" vertical="center" wrapText="1"/>
    </xf>
    <xf numFmtId="0" fontId="30" fillId="0" borderId="11" xfId="56" applyNumberFormat="1" applyFont="1" applyBorder="1" applyAlignment="1">
      <alignment horizontal="left" vertical="justify" wrapText="1"/>
    </xf>
    <xf numFmtId="3" fontId="30" fillId="0" borderId="11" xfId="56" applyNumberFormat="1" applyFont="1" applyFill="1" applyBorder="1" applyAlignment="1">
      <alignment horizontal="right" vertical="center"/>
    </xf>
    <xf numFmtId="3" fontId="30" fillId="0" borderId="11" xfId="56" applyNumberFormat="1" applyFont="1" applyBorder="1" applyAlignment="1">
      <alignment horizontal="right" vertical="center"/>
    </xf>
    <xf numFmtId="0" fontId="64" fillId="0" borderId="8" xfId="0" applyFont="1" applyFill="1" applyBorder="1" applyAlignment="1">
      <alignment horizontal="left" vertical="center" wrapText="1"/>
    </xf>
    <xf numFmtId="4" fontId="35" fillId="0" borderId="8" xfId="56" applyNumberFormat="1" applyFont="1" applyFill="1" applyBorder="1" applyAlignment="1">
      <alignment horizontal="right" vertical="center"/>
    </xf>
    <xf numFmtId="4" fontId="35" fillId="0" borderId="8" xfId="56" applyNumberFormat="1" applyFont="1" applyBorder="1" applyAlignment="1">
      <alignment horizontal="right" vertical="center"/>
    </xf>
    <xf numFmtId="3" fontId="31" fillId="0" borderId="8" xfId="0" applyNumberFormat="1" applyFont="1" applyFill="1" applyBorder="1" applyAlignment="1">
      <alignment vertical="center" wrapText="1"/>
    </xf>
    <xf numFmtId="0" fontId="30" fillId="0" borderId="0" xfId="0" applyNumberFormat="1" applyFont="1" applyFill="1" applyAlignment="1" applyProtection="1">
      <alignment horizontal="center" vertical="center" wrapText="1"/>
    </xf>
    <xf numFmtId="0" fontId="28" fillId="0" borderId="8" xfId="0" applyNumberFormat="1" applyFont="1" applyFill="1" applyBorder="1" applyAlignment="1" applyProtection="1">
      <alignment horizontal="center" vertical="center" wrapText="1"/>
    </xf>
    <xf numFmtId="0" fontId="27" fillId="0" borderId="0" xfId="55" applyNumberFormat="1" applyFont="1" applyFill="1" applyBorder="1" applyAlignment="1" applyProtection="1">
      <alignment horizontal="center" vertical="center" wrapText="1"/>
    </xf>
    <xf numFmtId="0" fontId="29" fillId="0" borderId="0" xfId="0" applyNumberFormat="1" applyFont="1" applyFill="1" applyAlignment="1" applyProtection="1">
      <alignment horizontal="center" vertical="center" wrapText="1"/>
    </xf>
    <xf numFmtId="0" fontId="28" fillId="0" borderId="8" xfId="56" applyNumberFormat="1" applyFont="1" applyBorder="1" applyAlignment="1">
      <alignment horizontal="center" vertical="center"/>
    </xf>
    <xf numFmtId="0" fontId="3" fillId="24" borderId="8" xfId="0" applyNumberFormat="1" applyFont="1" applyFill="1" applyBorder="1" applyAlignment="1" applyProtection="1">
      <alignment horizontal="center" vertical="center" wrapText="1"/>
    </xf>
    <xf numFmtId="0" fontId="15" fillId="24" borderId="8" xfId="0" applyNumberFormat="1" applyFont="1" applyFill="1" applyBorder="1" applyAlignment="1" applyProtection="1">
      <alignment horizontal="center" vertical="center" wrapText="1"/>
    </xf>
    <xf numFmtId="0" fontId="36" fillId="24" borderId="11" xfId="0" applyNumberFormat="1" applyFont="1" applyFill="1" applyBorder="1" applyAlignment="1" applyProtection="1">
      <alignment horizontal="center" vertical="center" wrapText="1"/>
    </xf>
    <xf numFmtId="0" fontId="36" fillId="24" borderId="12" xfId="0" applyNumberFormat="1" applyFont="1" applyFill="1" applyBorder="1" applyAlignment="1" applyProtection="1">
      <alignment horizontal="center" vertical="center" wrapText="1"/>
    </xf>
    <xf numFmtId="0" fontId="36" fillId="24" borderId="9" xfId="0" applyNumberFormat="1" applyFont="1" applyFill="1" applyBorder="1" applyAlignment="1" applyProtection="1">
      <alignment horizontal="center" vertical="center" wrapText="1"/>
    </xf>
    <xf numFmtId="0" fontId="21" fillId="24" borderId="8" xfId="0" applyNumberFormat="1" applyFont="1" applyFill="1" applyBorder="1" applyAlignment="1" applyProtection="1">
      <alignment horizontal="center" vertical="center" wrapText="1"/>
    </xf>
    <xf numFmtId="0" fontId="41" fillId="0" borderId="0" xfId="56" applyNumberFormat="1" applyAlignment="1">
      <alignment horizontal="left" vertical="top" wrapText="1"/>
    </xf>
    <xf numFmtId="0" fontId="41" fillId="0" borderId="0" xfId="56" applyNumberFormat="1" applyAlignment="1">
      <alignment horizontal="left" wrapText="1"/>
    </xf>
    <xf numFmtId="0" fontId="15" fillId="0" borderId="8" xfId="0" applyNumberFormat="1" applyFont="1" applyFill="1" applyBorder="1" applyAlignment="1" applyProtection="1">
      <alignment horizontal="center" vertical="center" wrapText="1"/>
    </xf>
    <xf numFmtId="0" fontId="26" fillId="24" borderId="8" xfId="0" applyNumberFormat="1" applyFont="1" applyFill="1" applyBorder="1" applyAlignment="1" applyProtection="1">
      <alignment horizontal="center" vertical="center" wrapText="1"/>
    </xf>
    <xf numFmtId="0" fontId="27" fillId="0" borderId="0" xfId="56" applyNumberFormat="1" applyFont="1" applyAlignment="1">
      <alignment horizontal="center" vertical="center" wrapText="1"/>
    </xf>
    <xf numFmtId="0" fontId="36" fillId="24" borderId="8" xfId="0" applyNumberFormat="1" applyFont="1" applyFill="1" applyBorder="1" applyAlignment="1" applyProtection="1">
      <alignment horizontal="center" vertical="center" wrapText="1"/>
    </xf>
    <xf numFmtId="0" fontId="21" fillId="24" borderId="8" xfId="0" applyNumberFormat="1" applyFont="1" applyFill="1" applyBorder="1" applyAlignment="1" applyProtection="1">
      <alignment horizontal="center" vertical="justify" wrapText="1"/>
    </xf>
    <xf numFmtId="0" fontId="15" fillId="24" borderId="8" xfId="0" applyNumberFormat="1" applyFont="1" applyFill="1" applyBorder="1" applyAlignment="1" applyProtection="1">
      <alignment horizontal="center" vertical="justify" wrapText="1"/>
    </xf>
    <xf numFmtId="1" fontId="31" fillId="0" borderId="8" xfId="61" applyNumberFormat="1" applyFont="1" applyFill="1" applyBorder="1" applyAlignment="1">
      <alignment horizontal="left" vertical="center" wrapText="1"/>
    </xf>
    <xf numFmtId="0" fontId="29" fillId="0" borderId="0" xfId="61" applyNumberFormat="1" applyFont="1" applyFill="1" applyBorder="1" applyAlignment="1" applyProtection="1">
      <alignment horizontal="center" vertical="top" wrapText="1"/>
    </xf>
    <xf numFmtId="0" fontId="22" fillId="0" borderId="15" xfId="0" applyNumberFormat="1" applyFont="1" applyBorder="1" applyAlignment="1">
      <alignment horizontal="center" vertical="top" wrapText="1"/>
    </xf>
    <xf numFmtId="0" fontId="22" fillId="0" borderId="16" xfId="0" applyNumberFormat="1" applyFont="1" applyBorder="1" applyAlignment="1">
      <alignment horizontal="center" vertical="top" wrapText="1"/>
    </xf>
    <xf numFmtId="0" fontId="22" fillId="0" borderId="15" xfId="56" applyNumberFormat="1" applyFont="1" applyBorder="1" applyAlignment="1">
      <alignment horizontal="center" vertical="top" wrapText="1"/>
    </xf>
    <xf numFmtId="0" fontId="22" fillId="0" borderId="16" xfId="56" applyNumberFormat="1" applyFont="1" applyBorder="1" applyAlignment="1">
      <alignment horizontal="center" vertical="top" wrapText="1"/>
    </xf>
    <xf numFmtId="0" fontId="28" fillId="0" borderId="15" xfId="56" applyNumberFormat="1" applyFont="1" applyBorder="1" applyAlignment="1">
      <alignment horizontal="center" vertical="top" wrapText="1"/>
    </xf>
    <xf numFmtId="0" fontId="28" fillId="0" borderId="16" xfId="56" applyNumberFormat="1" applyFont="1" applyBorder="1" applyAlignment="1">
      <alignment horizontal="center" vertical="top" wrapText="1"/>
    </xf>
    <xf numFmtId="0" fontId="21" fillId="24" borderId="0" xfId="0" applyNumberFormat="1" applyFont="1" applyFill="1" applyBorder="1" applyAlignment="1" applyProtection="1">
      <alignment horizontal="left" vertical="center" wrapText="1"/>
    </xf>
    <xf numFmtId="0" fontId="21" fillId="0" borderId="0" xfId="0" applyFont="1" applyAlignment="1">
      <alignment horizontal="left" vertical="center" wrapText="1"/>
    </xf>
    <xf numFmtId="0" fontId="21" fillId="0" borderId="0" xfId="0" applyNumberFormat="1" applyFont="1" applyFill="1" applyBorder="1" applyAlignment="1" applyProtection="1">
      <alignment horizontal="left" vertical="center" wrapText="1"/>
    </xf>
    <xf numFmtId="1" fontId="31" fillId="0" borderId="11" xfId="61" applyNumberFormat="1" applyFont="1" applyFill="1" applyBorder="1" applyAlignment="1">
      <alignment horizontal="center" vertical="center" wrapText="1"/>
    </xf>
    <xf numFmtId="1" fontId="31" fillId="0" borderId="9" xfId="61" applyNumberFormat="1" applyFont="1" applyFill="1" applyBorder="1" applyAlignment="1">
      <alignment horizontal="center" vertical="center" wrapText="1"/>
    </xf>
    <xf numFmtId="1" fontId="31" fillId="0" borderId="17" xfId="61" applyNumberFormat="1" applyFont="1" applyFill="1" applyBorder="1" applyAlignment="1">
      <alignment horizontal="center" vertical="center" wrapText="1"/>
    </xf>
    <xf numFmtId="1" fontId="31" fillId="0" borderId="18" xfId="61" applyNumberFormat="1" applyFont="1" applyFill="1" applyBorder="1" applyAlignment="1">
      <alignment horizontal="center" vertical="center" wrapText="1"/>
    </xf>
    <xf numFmtId="1" fontId="31" fillId="0" borderId="19" xfId="61" applyNumberFormat="1" applyFont="1" applyFill="1" applyBorder="1" applyAlignment="1">
      <alignment horizontal="center"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192" fontId="31" fillId="0" borderId="8" xfId="48" applyNumberFormat="1" applyFont="1" applyFill="1" applyBorder="1" applyAlignment="1">
      <alignment horizontal="left" vertical="center" wrapText="1"/>
    </xf>
    <xf numFmtId="1" fontId="30" fillId="0" borderId="11" xfId="56" applyNumberFormat="1" applyFont="1" applyBorder="1" applyAlignment="1">
      <alignment horizontal="center" vertical="center"/>
    </xf>
    <xf numFmtId="1" fontId="30" fillId="0" borderId="9" xfId="56" applyNumberFormat="1" applyFont="1" applyBorder="1" applyAlignment="1">
      <alignment horizontal="center" vertical="center"/>
    </xf>
    <xf numFmtId="213" fontId="30" fillId="0" borderId="11" xfId="56" applyNumberFormat="1" applyFont="1" applyBorder="1" applyAlignment="1">
      <alignment horizontal="center" vertical="center" wrapText="1"/>
    </xf>
    <xf numFmtId="213" fontId="30" fillId="0" borderId="9" xfId="56" applyNumberFormat="1" applyFont="1" applyBorder="1" applyAlignment="1">
      <alignment horizontal="center" vertical="center" wrapText="1"/>
    </xf>
    <xf numFmtId="212" fontId="30" fillId="0" borderId="11" xfId="56" applyNumberFormat="1" applyFont="1" applyBorder="1" applyAlignment="1">
      <alignment horizontal="center" vertical="center" wrapText="1"/>
    </xf>
    <xf numFmtId="212" fontId="30" fillId="0" borderId="9" xfId="56" applyNumberFormat="1" applyFont="1" applyBorder="1" applyAlignment="1">
      <alignment horizontal="center" vertical="center" wrapText="1"/>
    </xf>
    <xf numFmtId="0" fontId="30" fillId="0" borderId="13" xfId="56" applyNumberFormat="1" applyFont="1" applyBorder="1" applyAlignment="1">
      <alignment horizontal="center" vertical="center" wrapText="1"/>
    </xf>
    <xf numFmtId="0" fontId="30" fillId="0" borderId="14" xfId="56" applyNumberFormat="1" applyFont="1" applyBorder="1" applyAlignment="1">
      <alignment horizontal="center" vertical="center" wrapText="1"/>
    </xf>
  </cellXfs>
  <cellStyles count="64">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вод " xfId="26"/>
    <cellStyle name="Вывод" xfId="27"/>
    <cellStyle name="Вычисление" xfId="28"/>
    <cellStyle name="Звичайний 10" xfId="29"/>
    <cellStyle name="Звичайний 11" xfId="30"/>
    <cellStyle name="Звичайний 12" xfId="31"/>
    <cellStyle name="Звичайний 13" xfId="32"/>
    <cellStyle name="Звичайний 14" xfId="33"/>
    <cellStyle name="Звичайний 15" xfId="34"/>
    <cellStyle name="Звичайний 16" xfId="35"/>
    <cellStyle name="Звичайний 17" xfId="36"/>
    <cellStyle name="Звичайний 18" xfId="37"/>
    <cellStyle name="Звичайний 19" xfId="38"/>
    <cellStyle name="Звичайний 2" xfId="39"/>
    <cellStyle name="Звичайний 20" xfId="40"/>
    <cellStyle name="Звичайний 3" xfId="41"/>
    <cellStyle name="Звичайний 4" xfId="42"/>
    <cellStyle name="Звичайний 5" xfId="43"/>
    <cellStyle name="Звичайний 6" xfId="44"/>
    <cellStyle name="Звичайний 7" xfId="45"/>
    <cellStyle name="Звичайний 8" xfId="46"/>
    <cellStyle name="Звичайний 9" xfId="47"/>
    <cellStyle name="Звичайний_Додаток _ 3 зм_ни 4575" xfId="48"/>
    <cellStyle name="Итог" xfId="49"/>
    <cellStyle name="Контрольная ячейка" xfId="50"/>
    <cellStyle name="Название" xfId="51"/>
    <cellStyle name="Нейтральный" xfId="52"/>
    <cellStyle name="Обычный" xfId="0" builtinId="0"/>
    <cellStyle name="Обычный 2" xfId="53"/>
    <cellStyle name="Обычный_дод.1" xfId="54"/>
    <cellStyle name="Обычный_додат_до_бюдж_2017" xfId="55"/>
    <cellStyle name="Обычный_Копия додаток_3" xfId="56"/>
    <cellStyle name="Плохой" xfId="57"/>
    <cellStyle name="Пояснение" xfId="58"/>
    <cellStyle name="Примечание" xfId="59"/>
    <cellStyle name="Связанная ячейка" xfId="60"/>
    <cellStyle name="Стиль 1" xfId="61"/>
    <cellStyle name="Текст предупреждения" xfId="62"/>
    <cellStyle name="Хороший" xfId="6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92"/>
  <sheetViews>
    <sheetView showGridLines="0" showZeros="0" view="pageBreakPreview" zoomScaleNormal="100" zoomScaleSheetLayoutView="100" workbookViewId="0">
      <pane ySplit="7" topLeftCell="A64" activePane="bottomLeft" state="frozen"/>
      <selection pane="bottomLeft" activeCell="A3" sqref="A3:F3"/>
    </sheetView>
  </sheetViews>
  <sheetFormatPr defaultColWidth="9.1640625" defaultRowHeight="12.75" x14ac:dyDescent="0.2"/>
  <cols>
    <col min="1" max="1" width="12.33203125" style="119" customWidth="1"/>
    <col min="2" max="2" width="62.1640625" style="2" customWidth="1"/>
    <col min="3" max="3" width="14.33203125" style="2" customWidth="1"/>
    <col min="4" max="4" width="13.1640625" style="2" customWidth="1"/>
    <col min="5" max="5" width="13.6640625" style="2" customWidth="1"/>
    <col min="6" max="6" width="13.83203125" style="2" customWidth="1"/>
    <col min="7" max="7" width="9.1640625" style="2" customWidth="1"/>
    <col min="8" max="8" width="10.5" style="2" bestFit="1" customWidth="1"/>
    <col min="9" max="9" width="84.6640625" style="2" customWidth="1"/>
    <col min="10" max="12" width="9.1640625" style="2" customWidth="1"/>
    <col min="13" max="244" width="9.1640625" style="120" customWidth="1"/>
    <col min="245" max="253" width="9.1640625" style="2" customWidth="1"/>
    <col min="254" max="16384" width="9.1640625" style="120"/>
  </cols>
  <sheetData>
    <row r="1" spans="1:253" ht="77.25" customHeight="1" x14ac:dyDescent="0.2">
      <c r="C1" s="241" t="s">
        <v>242</v>
      </c>
      <c r="D1" s="241"/>
      <c r="E1" s="241"/>
      <c r="F1" s="241"/>
      <c r="M1" s="2"/>
    </row>
    <row r="2" spans="1:253" ht="15" x14ac:dyDescent="0.2">
      <c r="C2" s="1"/>
      <c r="D2" s="1"/>
      <c r="E2" s="1"/>
      <c r="F2" s="1"/>
      <c r="M2" s="2"/>
    </row>
    <row r="3" spans="1:253" ht="40.5" customHeight="1" x14ac:dyDescent="0.2">
      <c r="A3" s="244" t="s">
        <v>235</v>
      </c>
      <c r="B3" s="244"/>
      <c r="C3" s="244"/>
      <c r="D3" s="244"/>
      <c r="E3" s="244"/>
      <c r="F3" s="244"/>
    </row>
    <row r="4" spans="1:253" ht="20.25" x14ac:dyDescent="0.2">
      <c r="A4" s="121"/>
      <c r="B4" s="121"/>
      <c r="C4" s="121"/>
      <c r="D4" s="121"/>
      <c r="E4" s="121"/>
      <c r="F4" s="121"/>
    </row>
    <row r="5" spans="1:253" x14ac:dyDescent="0.2">
      <c r="B5" s="122"/>
      <c r="C5" s="122"/>
      <c r="D5" s="122"/>
      <c r="E5" s="122"/>
      <c r="F5" s="123" t="s">
        <v>62</v>
      </c>
    </row>
    <row r="6" spans="1:253" s="125" customFormat="1" ht="44.25" customHeight="1" x14ac:dyDescent="0.25">
      <c r="A6" s="242" t="s">
        <v>154</v>
      </c>
      <c r="B6" s="242" t="s">
        <v>155</v>
      </c>
      <c r="C6" s="242" t="s">
        <v>42</v>
      </c>
      <c r="D6" s="242" t="s">
        <v>39</v>
      </c>
      <c r="E6" s="242" t="s">
        <v>40</v>
      </c>
      <c r="F6" s="242"/>
      <c r="G6" s="124"/>
      <c r="H6" s="124"/>
      <c r="I6" s="124"/>
      <c r="J6" s="124"/>
      <c r="K6" s="124"/>
      <c r="L6" s="124"/>
      <c r="IK6" s="124"/>
      <c r="IL6" s="124"/>
      <c r="IM6" s="124"/>
      <c r="IN6" s="124"/>
      <c r="IO6" s="124"/>
      <c r="IP6" s="124"/>
      <c r="IQ6" s="124"/>
      <c r="IR6" s="124"/>
      <c r="IS6" s="124"/>
    </row>
    <row r="7" spans="1:253" s="125" customFormat="1" ht="21" customHeight="1" x14ac:dyDescent="0.25">
      <c r="A7" s="242"/>
      <c r="B7" s="242"/>
      <c r="C7" s="242"/>
      <c r="D7" s="242"/>
      <c r="E7" s="15" t="s">
        <v>42</v>
      </c>
      <c r="F7" s="118" t="s">
        <v>156</v>
      </c>
      <c r="G7" s="124"/>
      <c r="H7" s="124"/>
      <c r="I7" s="124"/>
      <c r="J7" s="124"/>
      <c r="K7" s="124"/>
      <c r="L7" s="124"/>
      <c r="IK7" s="124"/>
      <c r="IL7" s="124"/>
      <c r="IM7" s="124"/>
      <c r="IN7" s="124"/>
      <c r="IO7" s="124"/>
      <c r="IP7" s="124"/>
      <c r="IQ7" s="124"/>
      <c r="IR7" s="124"/>
      <c r="IS7" s="124"/>
    </row>
    <row r="8" spans="1:253" s="133" customFormat="1" ht="29.25" customHeight="1" x14ac:dyDescent="0.2">
      <c r="A8" s="126">
        <v>10000000</v>
      </c>
      <c r="B8" s="127" t="s">
        <v>157</v>
      </c>
      <c r="C8" s="128">
        <f t="shared" ref="C8:C41" si="0">SUM(D8+E8)</f>
        <v>0</v>
      </c>
      <c r="D8" s="129">
        <f>SUM(D9+D17+D19+D21+D25+D27+D29+D31+D44)</f>
        <v>0</v>
      </c>
      <c r="E8" s="129">
        <f>SUM(E9+E17+E19+E21+E25+E27+E29+E31+E44)</f>
        <v>0</v>
      </c>
      <c r="F8" s="129">
        <f>SUM(F9+F17+F19+F21+F25+F27+F29+F31+F44)</f>
        <v>0</v>
      </c>
      <c r="G8" s="130"/>
      <c r="H8" s="131"/>
      <c r="I8" s="132"/>
      <c r="J8" s="130"/>
      <c r="K8" s="130"/>
      <c r="L8" s="130"/>
      <c r="IK8" s="130"/>
      <c r="IL8" s="130"/>
      <c r="IM8" s="130"/>
      <c r="IN8" s="130"/>
      <c r="IO8" s="130"/>
      <c r="IP8" s="130"/>
      <c r="IQ8" s="130"/>
      <c r="IR8" s="130"/>
      <c r="IS8" s="130"/>
    </row>
    <row r="9" spans="1:253" s="141" customFormat="1" ht="28.5" customHeight="1" x14ac:dyDescent="0.25">
      <c r="A9" s="134">
        <v>11000000</v>
      </c>
      <c r="B9" s="135" t="s">
        <v>158</v>
      </c>
      <c r="C9" s="136">
        <f t="shared" si="0"/>
        <v>0</v>
      </c>
      <c r="D9" s="137">
        <f>SUM(D10+D15)</f>
        <v>0</v>
      </c>
      <c r="E9" s="137"/>
      <c r="F9" s="137"/>
      <c r="G9" s="138"/>
      <c r="H9" s="139"/>
      <c r="I9" s="140"/>
      <c r="J9" s="138"/>
      <c r="K9" s="138"/>
      <c r="L9" s="138"/>
      <c r="IK9" s="138"/>
      <c r="IL9" s="138"/>
      <c r="IM9" s="138"/>
      <c r="IN9" s="138"/>
      <c r="IO9" s="138"/>
      <c r="IP9" s="138"/>
      <c r="IQ9" s="138"/>
      <c r="IR9" s="138"/>
      <c r="IS9" s="138"/>
    </row>
    <row r="10" spans="1:253" s="146" customFormat="1" ht="27" customHeight="1" x14ac:dyDescent="0.25">
      <c r="A10" s="142">
        <v>11010000</v>
      </c>
      <c r="B10" s="143" t="s">
        <v>159</v>
      </c>
      <c r="C10" s="144">
        <f t="shared" si="0"/>
        <v>0</v>
      </c>
      <c r="D10" s="145">
        <f>SUM(D11:D14)</f>
        <v>0</v>
      </c>
      <c r="E10" s="145"/>
      <c r="F10" s="145"/>
      <c r="H10" s="147"/>
      <c r="I10" s="148"/>
    </row>
    <row r="11" spans="1:253" s="153" customFormat="1" ht="45" hidden="1" x14ac:dyDescent="0.25">
      <c r="A11" s="149">
        <v>11010100</v>
      </c>
      <c r="B11" s="150" t="s">
        <v>160</v>
      </c>
      <c r="C11" s="151">
        <f t="shared" si="0"/>
        <v>0</v>
      </c>
      <c r="D11" s="152"/>
      <c r="E11" s="152"/>
      <c r="F11" s="152"/>
      <c r="H11" s="154"/>
      <c r="I11" s="155"/>
    </row>
    <row r="12" spans="1:253" s="153" customFormat="1" ht="75" x14ac:dyDescent="0.25">
      <c r="A12" s="156">
        <v>11010200</v>
      </c>
      <c r="B12" s="157" t="s">
        <v>161</v>
      </c>
      <c r="C12" s="151">
        <f t="shared" si="0"/>
        <v>50000</v>
      </c>
      <c r="D12" s="152">
        <v>50000</v>
      </c>
      <c r="E12" s="152"/>
      <c r="F12" s="152"/>
      <c r="H12" s="154"/>
      <c r="I12" s="155"/>
    </row>
    <row r="13" spans="1:253" s="153" customFormat="1" ht="45" hidden="1" x14ac:dyDescent="0.2">
      <c r="A13" s="149">
        <v>11010400</v>
      </c>
      <c r="B13" s="150" t="s">
        <v>162</v>
      </c>
      <c r="C13" s="151">
        <f t="shared" si="0"/>
        <v>0</v>
      </c>
      <c r="D13" s="152"/>
      <c r="E13" s="152"/>
      <c r="F13" s="152"/>
    </row>
    <row r="14" spans="1:253" s="153" customFormat="1" ht="29.25" customHeight="1" x14ac:dyDescent="0.25">
      <c r="A14" s="149">
        <v>11010500</v>
      </c>
      <c r="B14" s="150" t="s">
        <v>163</v>
      </c>
      <c r="C14" s="151">
        <f t="shared" si="0"/>
        <v>-50000</v>
      </c>
      <c r="D14" s="152">
        <v>-50000</v>
      </c>
      <c r="E14" s="152"/>
      <c r="F14" s="152"/>
      <c r="H14" s="154"/>
      <c r="I14" s="155"/>
    </row>
    <row r="15" spans="1:253" s="159" customFormat="1" ht="30.75" hidden="1" customHeight="1" x14ac:dyDescent="0.25">
      <c r="A15" s="142">
        <v>11020000</v>
      </c>
      <c r="B15" s="143" t="s">
        <v>164</v>
      </c>
      <c r="C15" s="144">
        <f t="shared" si="0"/>
        <v>0</v>
      </c>
      <c r="D15" s="158">
        <f>SUM(D16)</f>
        <v>0</v>
      </c>
      <c r="E15" s="158">
        <f>SUM(E16)</f>
        <v>0</v>
      </c>
      <c r="F15" s="158">
        <f>SUM(F16)</f>
        <v>0</v>
      </c>
      <c r="H15" s="147"/>
      <c r="I15" s="148"/>
    </row>
    <row r="16" spans="1:253" s="162" customFormat="1" ht="27" hidden="1" customHeight="1" x14ac:dyDescent="0.25">
      <c r="A16" s="156">
        <v>11020200</v>
      </c>
      <c r="B16" s="157" t="s">
        <v>165</v>
      </c>
      <c r="C16" s="151">
        <f t="shared" si="0"/>
        <v>0</v>
      </c>
      <c r="D16" s="160"/>
      <c r="E16" s="160"/>
      <c r="F16" s="160"/>
      <c r="G16" s="161"/>
      <c r="H16" s="154"/>
      <c r="I16" s="155"/>
      <c r="J16" s="161"/>
      <c r="K16" s="161"/>
      <c r="L16" s="161"/>
      <c r="IK16" s="161"/>
      <c r="IL16" s="161"/>
      <c r="IM16" s="161"/>
      <c r="IN16" s="161"/>
      <c r="IO16" s="161"/>
      <c r="IP16" s="161"/>
      <c r="IQ16" s="161"/>
      <c r="IR16" s="161"/>
      <c r="IS16" s="161"/>
    </row>
    <row r="17" spans="1:253" s="162" customFormat="1" ht="29.25" hidden="1" customHeight="1" x14ac:dyDescent="0.25">
      <c r="A17" s="149">
        <v>12000000</v>
      </c>
      <c r="B17" s="150" t="s">
        <v>166</v>
      </c>
      <c r="C17" s="128">
        <f t="shared" si="0"/>
        <v>0</v>
      </c>
      <c r="D17" s="160"/>
      <c r="E17" s="160"/>
      <c r="F17" s="160"/>
      <c r="G17" s="161"/>
      <c r="J17" s="161"/>
      <c r="K17" s="161"/>
      <c r="L17" s="161"/>
      <c r="IK17" s="161"/>
      <c r="IL17" s="161"/>
      <c r="IM17" s="161"/>
      <c r="IN17" s="161"/>
      <c r="IO17" s="161"/>
      <c r="IP17" s="161"/>
      <c r="IQ17" s="161"/>
      <c r="IR17" s="161"/>
      <c r="IS17" s="161"/>
    </row>
    <row r="18" spans="1:253" s="162" customFormat="1" ht="24.75" hidden="1" customHeight="1" x14ac:dyDescent="0.25">
      <c r="A18" s="149" t="s">
        <v>167</v>
      </c>
      <c r="B18" s="150" t="s">
        <v>167</v>
      </c>
      <c r="C18" s="128">
        <f t="shared" si="0"/>
        <v>0</v>
      </c>
      <c r="D18" s="160"/>
      <c r="E18" s="160"/>
      <c r="F18" s="160"/>
      <c r="G18" s="161"/>
      <c r="H18" s="154"/>
      <c r="I18" s="155"/>
      <c r="J18" s="161"/>
      <c r="K18" s="161"/>
      <c r="L18" s="161"/>
      <c r="IK18" s="161"/>
      <c r="IL18" s="161"/>
      <c r="IM18" s="161"/>
      <c r="IN18" s="161"/>
      <c r="IO18" s="161"/>
      <c r="IP18" s="161"/>
      <c r="IQ18" s="161"/>
      <c r="IR18" s="161"/>
      <c r="IS18" s="161"/>
    </row>
    <row r="19" spans="1:253" s="162" customFormat="1" ht="28.5" hidden="1" customHeight="1" x14ac:dyDescent="0.25">
      <c r="A19" s="149">
        <v>13000000</v>
      </c>
      <c r="B19" s="150" t="s">
        <v>168</v>
      </c>
      <c r="C19" s="128">
        <f t="shared" si="0"/>
        <v>0</v>
      </c>
      <c r="D19" s="160"/>
      <c r="E19" s="160"/>
      <c r="F19" s="160"/>
      <c r="G19" s="161"/>
      <c r="H19" s="154"/>
      <c r="I19" s="155"/>
      <c r="J19" s="161"/>
      <c r="K19" s="161"/>
      <c r="L19" s="161"/>
      <c r="IK19" s="161"/>
      <c r="IL19" s="161"/>
      <c r="IM19" s="161"/>
      <c r="IN19" s="161"/>
      <c r="IO19" s="161"/>
      <c r="IP19" s="161"/>
      <c r="IQ19" s="161"/>
      <c r="IR19" s="161"/>
      <c r="IS19" s="161"/>
    </row>
    <row r="20" spans="1:253" s="162" customFormat="1" ht="33" hidden="1" customHeight="1" x14ac:dyDescent="0.25">
      <c r="A20" s="149" t="s">
        <v>167</v>
      </c>
      <c r="B20" s="150" t="s">
        <v>167</v>
      </c>
      <c r="C20" s="128">
        <f t="shared" si="0"/>
        <v>0</v>
      </c>
      <c r="D20" s="160"/>
      <c r="E20" s="160"/>
      <c r="F20" s="160"/>
      <c r="G20" s="161"/>
      <c r="J20" s="161"/>
      <c r="K20" s="161"/>
      <c r="L20" s="161"/>
      <c r="IK20" s="161"/>
      <c r="IL20" s="161"/>
      <c r="IM20" s="161"/>
      <c r="IN20" s="161"/>
      <c r="IO20" s="161"/>
      <c r="IP20" s="161"/>
      <c r="IQ20" s="161"/>
      <c r="IR20" s="161"/>
      <c r="IS20" s="161"/>
    </row>
    <row r="21" spans="1:253" s="141" customFormat="1" ht="24.75" customHeight="1" x14ac:dyDescent="0.25">
      <c r="A21" s="134">
        <v>14000000</v>
      </c>
      <c r="B21" s="135" t="s">
        <v>169</v>
      </c>
      <c r="C21" s="136">
        <f t="shared" si="0"/>
        <v>0</v>
      </c>
      <c r="D21" s="137">
        <f>SUBTOTAL(9,D22:D24)</f>
        <v>0</v>
      </c>
      <c r="E21" s="137">
        <f>SUM(E24)</f>
        <v>0</v>
      </c>
      <c r="F21" s="137">
        <f>SUM(F24)</f>
        <v>0</v>
      </c>
      <c r="G21" s="138"/>
      <c r="H21" s="139"/>
      <c r="I21" s="140"/>
      <c r="J21" s="138"/>
      <c r="K21" s="138"/>
      <c r="L21" s="138"/>
      <c r="IK21" s="138"/>
      <c r="IL21" s="138"/>
      <c r="IM21" s="138"/>
      <c r="IN21" s="138"/>
      <c r="IO21" s="138"/>
      <c r="IP21" s="138"/>
      <c r="IQ21" s="138"/>
      <c r="IR21" s="138"/>
      <c r="IS21" s="138"/>
    </row>
    <row r="22" spans="1:253" s="141" customFormat="1" ht="30" x14ac:dyDescent="0.25">
      <c r="A22" s="149">
        <v>14021900</v>
      </c>
      <c r="B22" s="150" t="s">
        <v>237</v>
      </c>
      <c r="C22" s="176">
        <f t="shared" si="0"/>
        <v>100000</v>
      </c>
      <c r="D22" s="240">
        <v>100000</v>
      </c>
      <c r="E22" s="137"/>
      <c r="F22" s="137"/>
      <c r="G22" s="138"/>
      <c r="H22" s="139"/>
      <c r="I22" s="140"/>
      <c r="J22" s="138"/>
      <c r="K22" s="138"/>
      <c r="L22" s="138"/>
      <c r="IK22" s="138"/>
      <c r="IL22" s="138"/>
      <c r="IM22" s="138"/>
      <c r="IN22" s="138"/>
      <c r="IO22" s="138"/>
      <c r="IP22" s="138"/>
      <c r="IQ22" s="138"/>
      <c r="IR22" s="138"/>
      <c r="IS22" s="138"/>
    </row>
    <row r="23" spans="1:253" s="141" customFormat="1" ht="30" x14ac:dyDescent="0.25">
      <c r="A23" s="149">
        <v>14031900</v>
      </c>
      <c r="B23" s="150" t="s">
        <v>238</v>
      </c>
      <c r="C23" s="176">
        <f t="shared" si="0"/>
        <v>300000</v>
      </c>
      <c r="D23" s="240">
        <v>300000</v>
      </c>
      <c r="E23" s="137"/>
      <c r="F23" s="137"/>
      <c r="G23" s="138"/>
      <c r="H23" s="139"/>
      <c r="I23" s="140"/>
      <c r="J23" s="138"/>
      <c r="K23" s="138"/>
      <c r="L23" s="138"/>
      <c r="IK23" s="138"/>
      <c r="IL23" s="138"/>
      <c r="IM23" s="138"/>
      <c r="IN23" s="138"/>
      <c r="IO23" s="138"/>
      <c r="IP23" s="138"/>
      <c r="IQ23" s="138"/>
      <c r="IR23" s="138"/>
      <c r="IS23" s="138"/>
    </row>
    <row r="24" spans="1:253" s="162" customFormat="1" ht="30" x14ac:dyDescent="0.25">
      <c r="A24" s="149">
        <v>14040000</v>
      </c>
      <c r="B24" s="150" t="s">
        <v>170</v>
      </c>
      <c r="C24" s="176">
        <f t="shared" si="0"/>
        <v>-400000</v>
      </c>
      <c r="D24" s="240">
        <v>-400000</v>
      </c>
      <c r="E24" s="160"/>
      <c r="F24" s="160"/>
      <c r="G24" s="161"/>
      <c r="H24" s="154"/>
      <c r="I24" s="155"/>
      <c r="J24" s="161"/>
      <c r="K24" s="161"/>
      <c r="L24" s="161"/>
      <c r="IK24" s="161"/>
      <c r="IL24" s="161"/>
      <c r="IM24" s="161"/>
      <c r="IN24" s="161"/>
      <c r="IO24" s="161"/>
      <c r="IP24" s="161"/>
      <c r="IQ24" s="161"/>
      <c r="IR24" s="161"/>
      <c r="IS24" s="161"/>
    </row>
    <row r="25" spans="1:253" s="162" customFormat="1" ht="27.75" hidden="1" customHeight="1" x14ac:dyDescent="0.25">
      <c r="A25" s="149">
        <v>15000000</v>
      </c>
      <c r="B25" s="150" t="s">
        <v>171</v>
      </c>
      <c r="C25" s="128">
        <f t="shared" si="0"/>
        <v>0</v>
      </c>
      <c r="D25" s="160"/>
      <c r="E25" s="160"/>
      <c r="F25" s="160"/>
      <c r="G25" s="161"/>
      <c r="J25" s="161"/>
      <c r="K25" s="161"/>
      <c r="L25" s="161"/>
      <c r="IK25" s="161"/>
      <c r="IL25" s="161"/>
      <c r="IM25" s="161"/>
      <c r="IN25" s="161"/>
      <c r="IO25" s="161"/>
      <c r="IP25" s="161"/>
      <c r="IQ25" s="161"/>
      <c r="IR25" s="161"/>
      <c r="IS25" s="161"/>
    </row>
    <row r="26" spans="1:253" s="162" customFormat="1" ht="29.25" hidden="1" customHeight="1" x14ac:dyDescent="0.25">
      <c r="A26" s="149" t="s">
        <v>167</v>
      </c>
      <c r="B26" s="150" t="s">
        <v>167</v>
      </c>
      <c r="C26" s="128">
        <f t="shared" si="0"/>
        <v>0</v>
      </c>
      <c r="D26" s="160"/>
      <c r="E26" s="160"/>
      <c r="F26" s="160"/>
      <c r="G26" s="161"/>
      <c r="J26" s="161"/>
      <c r="K26" s="161"/>
      <c r="L26" s="161"/>
      <c r="IK26" s="161"/>
      <c r="IL26" s="161"/>
      <c r="IM26" s="161"/>
      <c r="IN26" s="161"/>
      <c r="IO26" s="161"/>
      <c r="IP26" s="161"/>
      <c r="IQ26" s="161"/>
      <c r="IR26" s="161"/>
      <c r="IS26" s="161"/>
    </row>
    <row r="27" spans="1:253" s="162" customFormat="1" ht="25.5" hidden="1" customHeight="1" x14ac:dyDescent="0.25">
      <c r="A27" s="149">
        <v>16000000</v>
      </c>
      <c r="B27" s="150" t="s">
        <v>172</v>
      </c>
      <c r="C27" s="128">
        <f t="shared" si="0"/>
        <v>0</v>
      </c>
      <c r="D27" s="160"/>
      <c r="E27" s="160"/>
      <c r="F27" s="160"/>
      <c r="G27" s="161"/>
      <c r="J27" s="161"/>
      <c r="K27" s="161"/>
      <c r="L27" s="161"/>
      <c r="IK27" s="161"/>
      <c r="IL27" s="161"/>
      <c r="IM27" s="161"/>
      <c r="IN27" s="161"/>
      <c r="IO27" s="161"/>
      <c r="IP27" s="161"/>
      <c r="IQ27" s="161"/>
      <c r="IR27" s="161"/>
      <c r="IS27" s="161"/>
    </row>
    <row r="28" spans="1:253" s="162" customFormat="1" ht="33.75" hidden="1" customHeight="1" x14ac:dyDescent="0.25">
      <c r="A28" s="149" t="s">
        <v>167</v>
      </c>
      <c r="B28" s="150" t="s">
        <v>167</v>
      </c>
      <c r="C28" s="128">
        <f t="shared" si="0"/>
        <v>0</v>
      </c>
      <c r="D28" s="160"/>
      <c r="E28" s="160"/>
      <c r="F28" s="160"/>
      <c r="G28" s="161"/>
      <c r="J28" s="161"/>
      <c r="K28" s="161"/>
      <c r="L28" s="161"/>
      <c r="IK28" s="161"/>
      <c r="IL28" s="161"/>
      <c r="IM28" s="161"/>
      <c r="IN28" s="161"/>
      <c r="IO28" s="161"/>
      <c r="IP28" s="161"/>
      <c r="IQ28" s="161"/>
      <c r="IR28" s="161"/>
      <c r="IS28" s="161"/>
    </row>
    <row r="29" spans="1:253" s="162" customFormat="1" ht="27.75" hidden="1" customHeight="1" x14ac:dyDescent="0.25">
      <c r="A29" s="149">
        <v>17000000</v>
      </c>
      <c r="B29" s="150" t="s">
        <v>173</v>
      </c>
      <c r="C29" s="128">
        <f t="shared" si="0"/>
        <v>0</v>
      </c>
      <c r="D29" s="160"/>
      <c r="E29" s="160"/>
      <c r="F29" s="160"/>
      <c r="G29" s="161"/>
      <c r="J29" s="161"/>
      <c r="K29" s="161"/>
      <c r="L29" s="161"/>
      <c r="IK29" s="161"/>
      <c r="IL29" s="161"/>
      <c r="IM29" s="161"/>
      <c r="IN29" s="161"/>
      <c r="IO29" s="161"/>
      <c r="IP29" s="161"/>
      <c r="IQ29" s="161"/>
      <c r="IR29" s="161"/>
      <c r="IS29" s="161"/>
    </row>
    <row r="30" spans="1:253" s="162" customFormat="1" ht="23.25" hidden="1" customHeight="1" x14ac:dyDescent="0.25">
      <c r="A30" s="149" t="s">
        <v>167</v>
      </c>
      <c r="B30" s="150" t="s">
        <v>167</v>
      </c>
      <c r="C30" s="128">
        <f t="shared" si="0"/>
        <v>0</v>
      </c>
      <c r="D30" s="160"/>
      <c r="E30" s="160"/>
      <c r="F30" s="160"/>
      <c r="G30" s="161"/>
      <c r="J30" s="161"/>
      <c r="K30" s="161"/>
      <c r="L30" s="161"/>
      <c r="IK30" s="161"/>
      <c r="IL30" s="161"/>
      <c r="IM30" s="161"/>
      <c r="IN30" s="161"/>
      <c r="IO30" s="161"/>
      <c r="IP30" s="161"/>
      <c r="IQ30" s="161"/>
      <c r="IR30" s="161"/>
      <c r="IS30" s="161"/>
    </row>
    <row r="31" spans="1:253" s="141" customFormat="1" ht="24" hidden="1" customHeight="1" x14ac:dyDescent="0.25">
      <c r="A31" s="134">
        <v>18000000</v>
      </c>
      <c r="B31" s="135" t="s">
        <v>174</v>
      </c>
      <c r="C31" s="136">
        <f t="shared" si="0"/>
        <v>0</v>
      </c>
      <c r="D31" s="137">
        <f>SUM(D32+D41)</f>
        <v>0</v>
      </c>
      <c r="E31" s="137">
        <f>SUM(E32+E41)</f>
        <v>0</v>
      </c>
      <c r="F31" s="137">
        <f>SUM(F32+F41)</f>
        <v>0</v>
      </c>
      <c r="G31" s="138"/>
      <c r="H31" s="139"/>
      <c r="I31" s="140"/>
      <c r="J31" s="138"/>
      <c r="K31" s="138"/>
      <c r="L31" s="138"/>
      <c r="IK31" s="138"/>
      <c r="IL31" s="138"/>
      <c r="IM31" s="138"/>
      <c r="IN31" s="138"/>
      <c r="IO31" s="138"/>
      <c r="IP31" s="138"/>
      <c r="IQ31" s="138"/>
      <c r="IR31" s="138"/>
      <c r="IS31" s="138"/>
    </row>
    <row r="32" spans="1:253" s="164" customFormat="1" ht="15" hidden="1" x14ac:dyDescent="0.25">
      <c r="A32" s="142">
        <v>18010000</v>
      </c>
      <c r="B32" s="143" t="s">
        <v>175</v>
      </c>
      <c r="C32" s="144">
        <f t="shared" si="0"/>
        <v>0</v>
      </c>
      <c r="D32" s="163">
        <f>SUM(D33:D40)</f>
        <v>0</v>
      </c>
      <c r="E32" s="163">
        <f>SUM(E33:E40)</f>
        <v>0</v>
      </c>
      <c r="F32" s="163">
        <f>SUM(F33:F40)</f>
        <v>0</v>
      </c>
      <c r="G32" s="159"/>
      <c r="H32" s="147"/>
      <c r="I32" s="148"/>
      <c r="J32" s="159"/>
      <c r="K32" s="159"/>
      <c r="L32" s="159"/>
      <c r="IK32" s="159"/>
      <c r="IL32" s="159"/>
      <c r="IM32" s="159"/>
      <c r="IN32" s="159"/>
      <c r="IO32" s="159"/>
      <c r="IP32" s="159"/>
      <c r="IQ32" s="159"/>
      <c r="IR32" s="159"/>
      <c r="IS32" s="159"/>
    </row>
    <row r="33" spans="1:253" s="162" customFormat="1" ht="45" hidden="1" x14ac:dyDescent="0.25">
      <c r="A33" s="149">
        <v>18010100</v>
      </c>
      <c r="B33" s="150" t="s">
        <v>176</v>
      </c>
      <c r="C33" s="151">
        <f t="shared" si="0"/>
        <v>0</v>
      </c>
      <c r="D33" s="160"/>
      <c r="E33" s="160"/>
      <c r="F33" s="160"/>
      <c r="G33" s="161"/>
      <c r="H33" s="154"/>
      <c r="I33" s="155"/>
      <c r="J33" s="161"/>
      <c r="K33" s="161"/>
      <c r="L33" s="161"/>
      <c r="IK33" s="161"/>
      <c r="IL33" s="161"/>
      <c r="IM33" s="161"/>
      <c r="IN33" s="161"/>
      <c r="IO33" s="161"/>
      <c r="IP33" s="161"/>
      <c r="IQ33" s="161"/>
      <c r="IR33" s="161"/>
      <c r="IS33" s="161"/>
    </row>
    <row r="34" spans="1:253" s="162" customFormat="1" ht="45" hidden="1" x14ac:dyDescent="0.25">
      <c r="A34" s="149">
        <v>18010200</v>
      </c>
      <c r="B34" s="150" t="s">
        <v>177</v>
      </c>
      <c r="C34" s="151">
        <f t="shared" si="0"/>
        <v>0</v>
      </c>
      <c r="D34" s="160"/>
      <c r="E34" s="160"/>
      <c r="F34" s="160"/>
      <c r="G34" s="161"/>
      <c r="H34" s="154"/>
      <c r="I34" s="155"/>
      <c r="J34" s="161"/>
      <c r="K34" s="161"/>
      <c r="L34" s="161"/>
      <c r="IK34" s="161"/>
      <c r="IL34" s="161"/>
      <c r="IM34" s="161"/>
      <c r="IN34" s="161"/>
      <c r="IO34" s="161"/>
      <c r="IP34" s="161"/>
      <c r="IQ34" s="161"/>
      <c r="IR34" s="161"/>
      <c r="IS34" s="161"/>
    </row>
    <row r="35" spans="1:253" s="162" customFormat="1" ht="45" hidden="1" x14ac:dyDescent="0.25">
      <c r="A35" s="149">
        <v>18010300</v>
      </c>
      <c r="B35" s="150" t="s">
        <v>178</v>
      </c>
      <c r="C35" s="151">
        <f t="shared" si="0"/>
        <v>0</v>
      </c>
      <c r="D35" s="160"/>
      <c r="E35" s="160"/>
      <c r="F35" s="160"/>
      <c r="G35" s="161"/>
      <c r="H35" s="154"/>
      <c r="I35" s="155"/>
      <c r="J35" s="161"/>
      <c r="K35" s="161"/>
      <c r="L35" s="161"/>
      <c r="IK35" s="161"/>
      <c r="IL35" s="161"/>
      <c r="IM35" s="161"/>
      <c r="IN35" s="161"/>
      <c r="IO35" s="161"/>
      <c r="IP35" s="161"/>
      <c r="IQ35" s="161"/>
      <c r="IR35" s="161"/>
      <c r="IS35" s="161"/>
    </row>
    <row r="36" spans="1:253" s="162" customFormat="1" ht="30" hidden="1" customHeight="1" x14ac:dyDescent="0.25">
      <c r="A36" s="149">
        <v>18010400</v>
      </c>
      <c r="B36" s="150" t="s">
        <v>179</v>
      </c>
      <c r="C36" s="151">
        <f t="shared" si="0"/>
        <v>0</v>
      </c>
      <c r="D36" s="160"/>
      <c r="E36" s="160"/>
      <c r="F36" s="160"/>
      <c r="G36" s="161"/>
      <c r="H36" s="165"/>
      <c r="I36" s="165"/>
      <c r="J36" s="161"/>
      <c r="K36" s="161"/>
      <c r="L36" s="161"/>
      <c r="IK36" s="161"/>
      <c r="IL36" s="161"/>
      <c r="IM36" s="161"/>
      <c r="IN36" s="161"/>
      <c r="IO36" s="161"/>
      <c r="IP36" s="161"/>
      <c r="IQ36" s="161"/>
      <c r="IR36" s="161"/>
      <c r="IS36" s="161"/>
    </row>
    <row r="37" spans="1:253" s="162" customFormat="1" ht="20.25" hidden="1" customHeight="1" x14ac:dyDescent="0.25">
      <c r="A37" s="149">
        <v>18010500</v>
      </c>
      <c r="B37" s="150" t="s">
        <v>180</v>
      </c>
      <c r="C37" s="151">
        <f t="shared" si="0"/>
        <v>0</v>
      </c>
      <c r="D37" s="160"/>
      <c r="E37" s="160"/>
      <c r="F37" s="160"/>
      <c r="G37" s="161"/>
      <c r="J37" s="161"/>
      <c r="K37" s="161"/>
      <c r="L37" s="161"/>
      <c r="IK37" s="161"/>
      <c r="IL37" s="161"/>
      <c r="IM37" s="161"/>
      <c r="IN37" s="161"/>
      <c r="IO37" s="161"/>
      <c r="IP37" s="161"/>
      <c r="IQ37" s="161"/>
      <c r="IR37" s="161"/>
      <c r="IS37" s="161"/>
    </row>
    <row r="38" spans="1:253" s="162" customFormat="1" ht="29.25" hidden="1" customHeight="1" x14ac:dyDescent="0.25">
      <c r="A38" s="149">
        <v>18010600</v>
      </c>
      <c r="B38" s="150" t="s">
        <v>181</v>
      </c>
      <c r="C38" s="151">
        <f t="shared" si="0"/>
        <v>0</v>
      </c>
      <c r="D38" s="160"/>
      <c r="E38" s="160"/>
      <c r="F38" s="160"/>
      <c r="G38" s="161"/>
      <c r="J38" s="161"/>
      <c r="K38" s="161"/>
      <c r="L38" s="161"/>
      <c r="IK38" s="161"/>
      <c r="IL38" s="161"/>
      <c r="IM38" s="161"/>
      <c r="IN38" s="161"/>
      <c r="IO38" s="161"/>
      <c r="IP38" s="161"/>
      <c r="IQ38" s="161"/>
      <c r="IR38" s="161"/>
      <c r="IS38" s="161"/>
    </row>
    <row r="39" spans="1:253" s="162" customFormat="1" ht="24" hidden="1" customHeight="1" x14ac:dyDescent="0.25">
      <c r="A39" s="149">
        <v>18010700</v>
      </c>
      <c r="B39" s="150" t="s">
        <v>182</v>
      </c>
      <c r="C39" s="151">
        <f t="shared" si="0"/>
        <v>0</v>
      </c>
      <c r="D39" s="160"/>
      <c r="E39" s="160"/>
      <c r="F39" s="160"/>
      <c r="G39" s="161"/>
      <c r="J39" s="161"/>
      <c r="K39" s="161"/>
      <c r="L39" s="161"/>
      <c r="IK39" s="161"/>
      <c r="IL39" s="161"/>
      <c r="IM39" s="161"/>
      <c r="IN39" s="161"/>
      <c r="IO39" s="161"/>
      <c r="IP39" s="161"/>
      <c r="IQ39" s="161"/>
      <c r="IR39" s="161"/>
      <c r="IS39" s="161"/>
    </row>
    <row r="40" spans="1:253" s="162" customFormat="1" ht="31.5" hidden="1" customHeight="1" x14ac:dyDescent="0.25">
      <c r="A40" s="149">
        <v>18010900</v>
      </c>
      <c r="B40" s="150" t="s">
        <v>183</v>
      </c>
      <c r="C40" s="151">
        <f t="shared" si="0"/>
        <v>0</v>
      </c>
      <c r="D40" s="160"/>
      <c r="E40" s="160"/>
      <c r="F40" s="160"/>
      <c r="G40" s="161"/>
      <c r="J40" s="161"/>
      <c r="K40" s="161"/>
      <c r="L40" s="161"/>
      <c r="IK40" s="161"/>
      <c r="IL40" s="161"/>
      <c r="IM40" s="161"/>
      <c r="IN40" s="161"/>
      <c r="IO40" s="161"/>
      <c r="IP40" s="161"/>
      <c r="IQ40" s="161"/>
      <c r="IR40" s="161"/>
      <c r="IS40" s="161"/>
    </row>
    <row r="41" spans="1:253" s="164" customFormat="1" ht="24.75" hidden="1" customHeight="1" x14ac:dyDescent="0.25">
      <c r="A41" s="142">
        <v>18050000</v>
      </c>
      <c r="B41" s="143" t="s">
        <v>184</v>
      </c>
      <c r="C41" s="144">
        <f t="shared" si="0"/>
        <v>0</v>
      </c>
      <c r="D41" s="163">
        <f>SUM(D42:D43)</f>
        <v>0</v>
      </c>
      <c r="E41" s="163">
        <f>SUM(E42:E43)</f>
        <v>0</v>
      </c>
      <c r="F41" s="163">
        <f>SUM(F42:F43)</f>
        <v>0</v>
      </c>
      <c r="G41" s="159"/>
      <c r="H41" s="147"/>
      <c r="I41" s="148"/>
      <c r="J41" s="159"/>
      <c r="K41" s="159"/>
      <c r="L41" s="159"/>
      <c r="IK41" s="159"/>
      <c r="IL41" s="159"/>
      <c r="IM41" s="159"/>
      <c r="IN41" s="159"/>
      <c r="IO41" s="159"/>
      <c r="IP41" s="159"/>
      <c r="IQ41" s="159"/>
      <c r="IR41" s="159"/>
      <c r="IS41" s="159"/>
    </row>
    <row r="42" spans="1:253" s="162" customFormat="1" ht="21.75" hidden="1" customHeight="1" x14ac:dyDescent="0.25">
      <c r="A42" s="149">
        <v>18050300</v>
      </c>
      <c r="B42" s="150" t="s">
        <v>185</v>
      </c>
      <c r="C42" s="151">
        <f t="shared" ref="C42:C73" si="1">SUM(D42+E42)</f>
        <v>0</v>
      </c>
      <c r="D42" s="160"/>
      <c r="E42" s="160"/>
      <c r="F42" s="160"/>
      <c r="G42" s="161"/>
      <c r="H42" s="154"/>
      <c r="I42" s="155"/>
      <c r="J42" s="161"/>
      <c r="K42" s="161"/>
      <c r="L42" s="161"/>
      <c r="IK42" s="161"/>
      <c r="IL42" s="161"/>
      <c r="IM42" s="161"/>
      <c r="IN42" s="161"/>
      <c r="IO42" s="161"/>
      <c r="IP42" s="161"/>
      <c r="IQ42" s="161"/>
      <c r="IR42" s="161"/>
      <c r="IS42" s="161"/>
    </row>
    <row r="43" spans="1:253" s="162" customFormat="1" ht="22.5" hidden="1" customHeight="1" x14ac:dyDescent="0.25">
      <c r="A43" s="149">
        <v>18050400</v>
      </c>
      <c r="B43" s="150" t="s">
        <v>186</v>
      </c>
      <c r="C43" s="151">
        <f t="shared" si="1"/>
        <v>0</v>
      </c>
      <c r="D43" s="160"/>
      <c r="E43" s="160"/>
      <c r="F43" s="160"/>
      <c r="G43" s="161"/>
      <c r="H43" s="154"/>
      <c r="I43" s="155"/>
      <c r="J43" s="161"/>
      <c r="K43" s="161"/>
      <c r="L43" s="161"/>
      <c r="IK43" s="161"/>
      <c r="IL43" s="161"/>
      <c r="IM43" s="161"/>
      <c r="IN43" s="161"/>
      <c r="IO43" s="161"/>
      <c r="IP43" s="161"/>
      <c r="IQ43" s="161"/>
      <c r="IR43" s="161"/>
      <c r="IS43" s="161"/>
    </row>
    <row r="44" spans="1:253" s="167" customFormat="1" ht="26.25" hidden="1" customHeight="1" x14ac:dyDescent="0.2">
      <c r="A44" s="15">
        <v>19000000</v>
      </c>
      <c r="B44" s="19" t="s">
        <v>187</v>
      </c>
      <c r="C44" s="128">
        <f t="shared" si="1"/>
        <v>0</v>
      </c>
      <c r="D44" s="129">
        <f>SUM(D45)</f>
        <v>0</v>
      </c>
      <c r="E44" s="129">
        <f>SUM(E45)</f>
        <v>0</v>
      </c>
      <c r="F44" s="129">
        <f>SUM(F45)</f>
        <v>0</v>
      </c>
      <c r="G44" s="166"/>
      <c r="H44" s="131"/>
      <c r="I44" s="132"/>
      <c r="J44" s="166"/>
      <c r="K44" s="166"/>
      <c r="L44" s="166"/>
      <c r="IK44" s="166"/>
      <c r="IL44" s="166"/>
      <c r="IM44" s="166"/>
      <c r="IN44" s="166"/>
      <c r="IO44" s="166"/>
      <c r="IP44" s="166"/>
      <c r="IQ44" s="166"/>
      <c r="IR44" s="166"/>
      <c r="IS44" s="166"/>
    </row>
    <row r="45" spans="1:253" s="141" customFormat="1" ht="24.75" hidden="1" customHeight="1" x14ac:dyDescent="0.25">
      <c r="A45" s="168">
        <v>19010000</v>
      </c>
      <c r="B45" s="169" t="s">
        <v>188</v>
      </c>
      <c r="C45" s="136">
        <f t="shared" si="1"/>
        <v>0</v>
      </c>
      <c r="D45" s="137">
        <f>SUM(D46:D48)</f>
        <v>0</v>
      </c>
      <c r="E45" s="137">
        <f>SUM(E46:E48)</f>
        <v>0</v>
      </c>
      <c r="F45" s="137">
        <f>SUM(F46:F48)</f>
        <v>0</v>
      </c>
      <c r="G45" s="138"/>
      <c r="H45" s="139"/>
      <c r="I45" s="140"/>
      <c r="J45" s="138"/>
      <c r="K45" s="138"/>
      <c r="L45" s="138"/>
      <c r="IK45" s="138"/>
      <c r="IL45" s="138"/>
      <c r="IM45" s="138"/>
      <c r="IN45" s="138"/>
      <c r="IO45" s="138"/>
      <c r="IP45" s="138"/>
      <c r="IQ45" s="138"/>
      <c r="IR45" s="138"/>
      <c r="IS45" s="138"/>
    </row>
    <row r="46" spans="1:253" s="162" customFormat="1" ht="32.25" hidden="1" customHeight="1" x14ac:dyDescent="0.25">
      <c r="A46" s="170">
        <v>19010100</v>
      </c>
      <c r="B46" s="171" t="s">
        <v>189</v>
      </c>
      <c r="C46" s="151">
        <f t="shared" si="1"/>
        <v>0</v>
      </c>
      <c r="D46" s="160"/>
      <c r="E46" s="160"/>
      <c r="F46" s="160"/>
      <c r="G46" s="161"/>
      <c r="H46" s="154"/>
      <c r="I46" s="155"/>
      <c r="J46" s="161"/>
      <c r="K46" s="161"/>
      <c r="L46" s="161"/>
      <c r="IK46" s="161"/>
      <c r="IL46" s="161"/>
      <c r="IM46" s="161"/>
      <c r="IN46" s="161"/>
      <c r="IO46" s="161"/>
      <c r="IP46" s="161"/>
      <c r="IQ46" s="161"/>
      <c r="IR46" s="161"/>
      <c r="IS46" s="161"/>
    </row>
    <row r="47" spans="1:253" s="162" customFormat="1" ht="30" hidden="1" x14ac:dyDescent="0.25">
      <c r="A47" s="170">
        <v>19010200</v>
      </c>
      <c r="B47" s="171" t="s">
        <v>190</v>
      </c>
      <c r="C47" s="151">
        <f t="shared" si="1"/>
        <v>0</v>
      </c>
      <c r="D47" s="160"/>
      <c r="E47" s="160"/>
      <c r="F47" s="160"/>
      <c r="G47" s="161"/>
      <c r="H47" s="154"/>
      <c r="I47" s="155"/>
      <c r="J47" s="161"/>
      <c r="K47" s="161"/>
      <c r="L47" s="161"/>
      <c r="IK47" s="161"/>
      <c r="IL47" s="161"/>
      <c r="IM47" s="161"/>
      <c r="IN47" s="161"/>
      <c r="IO47" s="161"/>
      <c r="IP47" s="161"/>
      <c r="IQ47" s="161"/>
      <c r="IR47" s="161"/>
      <c r="IS47" s="161"/>
    </row>
    <row r="48" spans="1:253" s="162" customFormat="1" ht="60" hidden="1" x14ac:dyDescent="0.25">
      <c r="A48" s="170">
        <v>19010300</v>
      </c>
      <c r="B48" s="171" t="s">
        <v>191</v>
      </c>
      <c r="C48" s="151">
        <f t="shared" si="1"/>
        <v>0</v>
      </c>
      <c r="D48" s="160"/>
      <c r="E48" s="160"/>
      <c r="F48" s="160"/>
      <c r="G48" s="161"/>
      <c r="H48" s="154"/>
      <c r="I48" s="155"/>
      <c r="J48" s="161"/>
      <c r="K48" s="161"/>
      <c r="L48" s="161"/>
      <c r="IK48" s="161"/>
      <c r="IL48" s="161"/>
      <c r="IM48" s="161"/>
      <c r="IN48" s="161"/>
      <c r="IO48" s="161"/>
      <c r="IP48" s="161"/>
      <c r="IQ48" s="161"/>
      <c r="IR48" s="161"/>
      <c r="IS48" s="161"/>
    </row>
    <row r="49" spans="1:253" s="173" customFormat="1" ht="18.75" customHeight="1" x14ac:dyDescent="0.2">
      <c r="A49" s="126">
        <v>20000000</v>
      </c>
      <c r="B49" s="127" t="s">
        <v>192</v>
      </c>
      <c r="C49" s="128">
        <f t="shared" si="1"/>
        <v>57842</v>
      </c>
      <c r="D49" s="129">
        <f>SUM(D50+D54+D64)</f>
        <v>0</v>
      </c>
      <c r="E49" s="129">
        <f>SUM(E50+E54+E64)</f>
        <v>57842</v>
      </c>
      <c r="F49" s="129">
        <f>SUM(F50+F54+F64)</f>
        <v>0</v>
      </c>
      <c r="G49" s="172"/>
      <c r="H49" s="131"/>
      <c r="I49" s="132"/>
      <c r="J49" s="172"/>
      <c r="K49" s="172"/>
      <c r="L49" s="172"/>
      <c r="IK49" s="172"/>
      <c r="IL49" s="172"/>
      <c r="IM49" s="172"/>
      <c r="IN49" s="172"/>
      <c r="IO49" s="172"/>
      <c r="IP49" s="172"/>
      <c r="IQ49" s="172"/>
      <c r="IR49" s="172"/>
      <c r="IS49" s="172"/>
    </row>
    <row r="50" spans="1:253" s="141" customFormat="1" ht="18.75" hidden="1" customHeight="1" x14ac:dyDescent="0.25">
      <c r="A50" s="134">
        <v>21000000</v>
      </c>
      <c r="B50" s="135" t="s">
        <v>193</v>
      </c>
      <c r="C50" s="136">
        <f t="shared" si="1"/>
        <v>0</v>
      </c>
      <c r="D50" s="137">
        <f>SUM(D51+D52)</f>
        <v>0</v>
      </c>
      <c r="E50" s="137">
        <f>SUM(E51+E52)</f>
        <v>0</v>
      </c>
      <c r="F50" s="137">
        <f>SUM(F51+F52)</f>
        <v>0</v>
      </c>
      <c r="G50" s="138"/>
      <c r="H50" s="139"/>
      <c r="I50" s="140"/>
      <c r="J50" s="138"/>
      <c r="K50" s="138"/>
      <c r="L50" s="138"/>
      <c r="IK50" s="138"/>
      <c r="IL50" s="138"/>
      <c r="IM50" s="138"/>
      <c r="IN50" s="138"/>
      <c r="IO50" s="138"/>
      <c r="IP50" s="138"/>
      <c r="IQ50" s="138"/>
      <c r="IR50" s="138"/>
      <c r="IS50" s="138"/>
    </row>
    <row r="51" spans="1:253" s="162" customFormat="1" ht="27" hidden="1" customHeight="1" x14ac:dyDescent="0.25">
      <c r="A51" s="149">
        <v>21050000</v>
      </c>
      <c r="B51" s="150" t="s">
        <v>194</v>
      </c>
      <c r="C51" s="151">
        <f t="shared" si="1"/>
        <v>0</v>
      </c>
      <c r="D51" s="160"/>
      <c r="E51" s="160"/>
      <c r="F51" s="160"/>
      <c r="G51" s="161"/>
      <c r="H51" s="154"/>
      <c r="I51" s="155"/>
      <c r="J51" s="161"/>
      <c r="K51" s="161"/>
      <c r="L51" s="161"/>
      <c r="IK51" s="161"/>
      <c r="IL51" s="161"/>
      <c r="IM51" s="161"/>
      <c r="IN51" s="161"/>
      <c r="IO51" s="161"/>
      <c r="IP51" s="161"/>
      <c r="IQ51" s="161"/>
      <c r="IR51" s="161"/>
      <c r="IS51" s="161"/>
    </row>
    <row r="52" spans="1:253" s="164" customFormat="1" ht="27.75" hidden="1" customHeight="1" x14ac:dyDescent="0.25">
      <c r="A52" s="142">
        <v>21080000</v>
      </c>
      <c r="B52" s="143" t="s">
        <v>195</v>
      </c>
      <c r="C52" s="144">
        <f t="shared" si="1"/>
        <v>0</v>
      </c>
      <c r="D52" s="163"/>
      <c r="E52" s="163">
        <f>SUM(E53)</f>
        <v>0</v>
      </c>
      <c r="F52" s="163">
        <f>SUM(F53)</f>
        <v>0</v>
      </c>
      <c r="G52" s="159"/>
      <c r="H52" s="147"/>
      <c r="I52" s="148"/>
      <c r="J52" s="159"/>
      <c r="K52" s="159"/>
      <c r="L52" s="159"/>
      <c r="IK52" s="159"/>
      <c r="IL52" s="159"/>
      <c r="IM52" s="159"/>
      <c r="IN52" s="159"/>
      <c r="IO52" s="159"/>
      <c r="IP52" s="159"/>
      <c r="IQ52" s="159"/>
      <c r="IR52" s="159"/>
      <c r="IS52" s="159"/>
    </row>
    <row r="53" spans="1:253" s="162" customFormat="1" ht="25.5" hidden="1" customHeight="1" x14ac:dyDescent="0.25">
      <c r="A53" s="149">
        <v>21081100</v>
      </c>
      <c r="B53" s="150" t="s">
        <v>196</v>
      </c>
      <c r="C53" s="151">
        <f t="shared" si="1"/>
        <v>0</v>
      </c>
      <c r="D53" s="160"/>
      <c r="E53" s="160"/>
      <c r="F53" s="160"/>
      <c r="G53" s="161"/>
      <c r="H53" s="154"/>
      <c r="I53" s="155"/>
      <c r="J53" s="161"/>
      <c r="K53" s="161"/>
      <c r="L53" s="161"/>
      <c r="IK53" s="161"/>
      <c r="IL53" s="161"/>
      <c r="IM53" s="161"/>
      <c r="IN53" s="161"/>
      <c r="IO53" s="161"/>
      <c r="IP53" s="161"/>
      <c r="IQ53" s="161"/>
      <c r="IR53" s="161"/>
      <c r="IS53" s="161"/>
    </row>
    <row r="54" spans="1:253" s="141" customFormat="1" ht="39.75" hidden="1" customHeight="1" x14ac:dyDescent="0.25">
      <c r="A54" s="134">
        <v>22000000</v>
      </c>
      <c r="B54" s="135" t="s">
        <v>197</v>
      </c>
      <c r="C54" s="174">
        <f t="shared" si="1"/>
        <v>0</v>
      </c>
      <c r="D54" s="137">
        <f>SUM(D55+D59+D61)</f>
        <v>0</v>
      </c>
      <c r="E54" s="137">
        <f>SUM(E55+E59+E61)</f>
        <v>0</v>
      </c>
      <c r="F54" s="137">
        <f>SUM(F55+F59+F61)</f>
        <v>0</v>
      </c>
      <c r="G54" s="138"/>
      <c r="H54" s="138"/>
      <c r="I54" s="138"/>
      <c r="J54" s="138"/>
      <c r="K54" s="138"/>
      <c r="L54" s="138"/>
      <c r="IK54" s="138"/>
      <c r="IL54" s="138"/>
      <c r="IM54" s="138"/>
      <c r="IN54" s="138"/>
      <c r="IO54" s="138"/>
      <c r="IP54" s="138"/>
      <c r="IQ54" s="138"/>
      <c r="IR54" s="138"/>
      <c r="IS54" s="138"/>
    </row>
    <row r="55" spans="1:253" s="164" customFormat="1" ht="21.75" hidden="1" customHeight="1" x14ac:dyDescent="0.25">
      <c r="A55" s="142">
        <v>22010000</v>
      </c>
      <c r="B55" s="143" t="s">
        <v>198</v>
      </c>
      <c r="C55" s="175">
        <f t="shared" si="1"/>
        <v>0</v>
      </c>
      <c r="D55" s="163"/>
      <c r="E55" s="163">
        <f>SUM(E56:E58)</f>
        <v>0</v>
      </c>
      <c r="F55" s="163">
        <f>SUM(F56:F58)</f>
        <v>0</v>
      </c>
      <c r="G55" s="159"/>
      <c r="H55" s="159"/>
      <c r="I55" s="159"/>
      <c r="J55" s="159"/>
      <c r="K55" s="159"/>
      <c r="L55" s="159"/>
      <c r="IK55" s="159"/>
      <c r="IL55" s="159"/>
      <c r="IM55" s="159"/>
      <c r="IN55" s="159"/>
      <c r="IO55" s="159"/>
      <c r="IP55" s="159"/>
      <c r="IQ55" s="159"/>
      <c r="IR55" s="159"/>
      <c r="IS55" s="159"/>
    </row>
    <row r="56" spans="1:253" s="162" customFormat="1" ht="26.25" hidden="1" customHeight="1" x14ac:dyDescent="0.25">
      <c r="A56" s="149">
        <v>22010300</v>
      </c>
      <c r="B56" s="150" t="s">
        <v>199</v>
      </c>
      <c r="C56" s="176">
        <f t="shared" si="1"/>
        <v>0</v>
      </c>
      <c r="D56" s="160"/>
      <c r="E56" s="160"/>
      <c r="F56" s="160"/>
      <c r="G56" s="161"/>
      <c r="H56" s="161"/>
      <c r="I56" s="161"/>
      <c r="J56" s="161"/>
      <c r="K56" s="161"/>
      <c r="L56" s="161"/>
      <c r="IK56" s="161"/>
      <c r="IL56" s="161"/>
      <c r="IM56" s="161"/>
      <c r="IN56" s="161"/>
      <c r="IO56" s="161"/>
      <c r="IP56" s="161"/>
      <c r="IQ56" s="161"/>
      <c r="IR56" s="161"/>
      <c r="IS56" s="161"/>
    </row>
    <row r="57" spans="1:253" s="162" customFormat="1" ht="27.75" hidden="1" customHeight="1" x14ac:dyDescent="0.25">
      <c r="A57" s="149">
        <v>22012500</v>
      </c>
      <c r="B57" s="150" t="s">
        <v>200</v>
      </c>
      <c r="C57" s="176">
        <f t="shared" si="1"/>
        <v>0</v>
      </c>
      <c r="D57" s="160"/>
      <c r="E57" s="160"/>
      <c r="F57" s="160"/>
      <c r="G57" s="161"/>
      <c r="H57" s="161"/>
      <c r="I57" s="161"/>
      <c r="J57" s="161"/>
      <c r="K57" s="161"/>
      <c r="L57" s="161"/>
      <c r="IK57" s="161"/>
      <c r="IL57" s="161"/>
      <c r="IM57" s="161"/>
      <c r="IN57" s="161"/>
      <c r="IO57" s="161"/>
      <c r="IP57" s="161"/>
      <c r="IQ57" s="161"/>
      <c r="IR57" s="161"/>
      <c r="IS57" s="161"/>
    </row>
    <row r="58" spans="1:253" s="162" customFormat="1" ht="21.75" hidden="1" customHeight="1" x14ac:dyDescent="0.25">
      <c r="A58" s="149">
        <v>22012600</v>
      </c>
      <c r="B58" s="150" t="s">
        <v>201</v>
      </c>
      <c r="C58" s="176">
        <f t="shared" si="1"/>
        <v>0</v>
      </c>
      <c r="D58" s="160"/>
      <c r="E58" s="160"/>
      <c r="F58" s="160"/>
      <c r="G58" s="161"/>
      <c r="H58" s="161"/>
      <c r="I58" s="161"/>
      <c r="J58" s="161"/>
      <c r="K58" s="161"/>
      <c r="L58" s="161"/>
      <c r="IK58" s="161"/>
      <c r="IL58" s="161"/>
      <c r="IM58" s="161"/>
      <c r="IN58" s="161"/>
      <c r="IO58" s="161"/>
      <c r="IP58" s="161"/>
      <c r="IQ58" s="161"/>
      <c r="IR58" s="161"/>
      <c r="IS58" s="161"/>
    </row>
    <row r="59" spans="1:253" s="164" customFormat="1" ht="25.5" hidden="1" customHeight="1" x14ac:dyDescent="0.25">
      <c r="A59" s="177">
        <v>22080000</v>
      </c>
      <c r="B59" s="178" t="s">
        <v>202</v>
      </c>
      <c r="C59" s="175">
        <f t="shared" si="1"/>
        <v>0</v>
      </c>
      <c r="D59" s="163"/>
      <c r="E59" s="163">
        <f>SUM(E60)</f>
        <v>0</v>
      </c>
      <c r="F59" s="163">
        <f>SUM(F60)</f>
        <v>0</v>
      </c>
      <c r="G59" s="159"/>
      <c r="H59" s="159"/>
      <c r="I59" s="159"/>
      <c r="J59" s="159"/>
      <c r="K59" s="159"/>
      <c r="L59" s="159"/>
      <c r="IK59" s="159"/>
      <c r="IL59" s="159"/>
      <c r="IM59" s="159"/>
      <c r="IN59" s="159"/>
      <c r="IO59" s="159"/>
      <c r="IP59" s="159"/>
      <c r="IQ59" s="159"/>
      <c r="IR59" s="159"/>
      <c r="IS59" s="159"/>
    </row>
    <row r="60" spans="1:253" s="162" customFormat="1" ht="16.5" hidden="1" customHeight="1" x14ac:dyDescent="0.25">
      <c r="A60" s="179">
        <v>22080400</v>
      </c>
      <c r="B60" s="180" t="s">
        <v>203</v>
      </c>
      <c r="C60" s="176">
        <f t="shared" si="1"/>
        <v>0</v>
      </c>
      <c r="D60" s="160"/>
      <c r="E60" s="160"/>
      <c r="F60" s="160"/>
      <c r="G60" s="161"/>
      <c r="H60" s="161"/>
      <c r="I60" s="161"/>
      <c r="J60" s="161"/>
      <c r="K60" s="161"/>
      <c r="L60" s="161"/>
      <c r="IK60" s="161"/>
      <c r="IL60" s="161"/>
      <c r="IM60" s="161"/>
      <c r="IN60" s="161"/>
      <c r="IO60" s="161"/>
      <c r="IP60" s="161"/>
      <c r="IQ60" s="161"/>
      <c r="IR60" s="161"/>
      <c r="IS60" s="161"/>
    </row>
    <row r="61" spans="1:253" s="164" customFormat="1" ht="23.25" hidden="1" customHeight="1" x14ac:dyDescent="0.25">
      <c r="A61" s="181">
        <v>22090000</v>
      </c>
      <c r="B61" s="237" t="s">
        <v>204</v>
      </c>
      <c r="C61" s="175">
        <f t="shared" si="1"/>
        <v>0</v>
      </c>
      <c r="D61" s="163">
        <f>SUM(D62:D63)</f>
        <v>0</v>
      </c>
      <c r="E61" s="163">
        <f>SUM(E62:E63)</f>
        <v>0</v>
      </c>
      <c r="F61" s="163">
        <f>SUM(F62:F63)</f>
        <v>0</v>
      </c>
      <c r="G61" s="159"/>
      <c r="H61" s="159"/>
      <c r="I61" s="159"/>
      <c r="J61" s="159"/>
      <c r="K61" s="159"/>
      <c r="L61" s="159"/>
      <c r="IK61" s="159"/>
      <c r="IL61" s="159"/>
      <c r="IM61" s="159"/>
      <c r="IN61" s="159"/>
      <c r="IO61" s="159"/>
      <c r="IP61" s="159"/>
      <c r="IQ61" s="159"/>
      <c r="IR61" s="159"/>
      <c r="IS61" s="159"/>
    </row>
    <row r="62" spans="1:253" s="162" customFormat="1" ht="26.25" hidden="1" customHeight="1" x14ac:dyDescent="0.25">
      <c r="A62" s="183">
        <v>22090100</v>
      </c>
      <c r="B62" s="184" t="s">
        <v>205</v>
      </c>
      <c r="C62" s="176">
        <f t="shared" si="1"/>
        <v>0</v>
      </c>
      <c r="D62" s="160"/>
      <c r="E62" s="160"/>
      <c r="F62" s="160"/>
      <c r="G62" s="161"/>
      <c r="H62" s="161"/>
      <c r="I62" s="161"/>
      <c r="J62" s="161"/>
      <c r="K62" s="161"/>
      <c r="L62" s="161"/>
      <c r="IK62" s="161"/>
      <c r="IL62" s="161"/>
      <c r="IM62" s="161"/>
      <c r="IN62" s="161"/>
      <c r="IO62" s="161"/>
      <c r="IP62" s="161"/>
      <c r="IQ62" s="161"/>
      <c r="IR62" s="161"/>
      <c r="IS62" s="161"/>
    </row>
    <row r="63" spans="1:253" s="162" customFormat="1" ht="45" hidden="1" x14ac:dyDescent="0.25">
      <c r="A63" s="183">
        <v>22090400</v>
      </c>
      <c r="B63" s="184" t="s">
        <v>206</v>
      </c>
      <c r="C63" s="176">
        <f t="shared" si="1"/>
        <v>0</v>
      </c>
      <c r="D63" s="160"/>
      <c r="E63" s="160"/>
      <c r="F63" s="160"/>
      <c r="G63" s="161"/>
      <c r="H63" s="161"/>
      <c r="I63" s="161"/>
      <c r="J63" s="161"/>
      <c r="K63" s="161"/>
      <c r="L63" s="161"/>
      <c r="IK63" s="161"/>
      <c r="IL63" s="161"/>
      <c r="IM63" s="161"/>
      <c r="IN63" s="161"/>
      <c r="IO63" s="161"/>
      <c r="IP63" s="161"/>
      <c r="IQ63" s="161"/>
      <c r="IR63" s="161"/>
      <c r="IS63" s="161"/>
    </row>
    <row r="64" spans="1:253" s="141" customFormat="1" ht="15" x14ac:dyDescent="0.25">
      <c r="A64" s="185">
        <v>25000000</v>
      </c>
      <c r="B64" s="186" t="s">
        <v>207</v>
      </c>
      <c r="C64" s="174">
        <f t="shared" si="1"/>
        <v>57842</v>
      </c>
      <c r="D64" s="137">
        <f>SUM(D65+D69)</f>
        <v>0</v>
      </c>
      <c r="E64" s="137">
        <f>SUM(E65+E69)</f>
        <v>57842</v>
      </c>
      <c r="F64" s="137">
        <f>SUM(F65+F69)</f>
        <v>0</v>
      </c>
      <c r="G64" s="138"/>
      <c r="H64" s="138"/>
      <c r="I64" s="138"/>
      <c r="J64" s="138"/>
      <c r="K64" s="138"/>
      <c r="L64" s="138"/>
      <c r="IK64" s="138"/>
      <c r="IL64" s="138"/>
      <c r="IM64" s="138"/>
      <c r="IN64" s="138"/>
      <c r="IO64" s="138"/>
      <c r="IP64" s="138"/>
      <c r="IQ64" s="138"/>
      <c r="IR64" s="138"/>
      <c r="IS64" s="138"/>
    </row>
    <row r="65" spans="1:253" s="164" customFormat="1" ht="45" hidden="1" x14ac:dyDescent="0.25">
      <c r="A65" s="181">
        <v>25010000</v>
      </c>
      <c r="B65" s="182" t="s">
        <v>208</v>
      </c>
      <c r="C65" s="175">
        <f t="shared" si="1"/>
        <v>0</v>
      </c>
      <c r="D65" s="163">
        <f>SUM(D66:D68)</f>
        <v>0</v>
      </c>
      <c r="E65" s="163"/>
      <c r="F65" s="163">
        <f>SUM(F66:F68)</f>
        <v>0</v>
      </c>
      <c r="G65" s="159"/>
      <c r="H65" s="159"/>
      <c r="I65" s="159"/>
      <c r="J65" s="159"/>
      <c r="K65" s="159"/>
      <c r="L65" s="159"/>
      <c r="IK65" s="159"/>
      <c r="IL65" s="159"/>
      <c r="IM65" s="159"/>
      <c r="IN65" s="159"/>
      <c r="IO65" s="159"/>
      <c r="IP65" s="159"/>
      <c r="IQ65" s="159"/>
      <c r="IR65" s="159"/>
      <c r="IS65" s="159"/>
    </row>
    <row r="66" spans="1:253" s="162" customFormat="1" ht="30" hidden="1" x14ac:dyDescent="0.25">
      <c r="A66" s="183">
        <v>25010100</v>
      </c>
      <c r="B66" s="184" t="s">
        <v>209</v>
      </c>
      <c r="C66" s="176">
        <f t="shared" si="1"/>
        <v>0</v>
      </c>
      <c r="D66" s="160"/>
      <c r="E66" s="160"/>
      <c r="F66" s="160"/>
      <c r="G66" s="161"/>
      <c r="H66" s="161"/>
      <c r="I66" s="161"/>
      <c r="J66" s="161"/>
      <c r="K66" s="161"/>
      <c r="L66" s="161"/>
      <c r="IK66" s="161"/>
      <c r="IL66" s="161"/>
      <c r="IM66" s="161"/>
      <c r="IN66" s="161"/>
      <c r="IO66" s="161"/>
      <c r="IP66" s="161"/>
      <c r="IQ66" s="161"/>
      <c r="IR66" s="161"/>
      <c r="IS66" s="161"/>
    </row>
    <row r="67" spans="1:253" s="162" customFormat="1" ht="30" hidden="1" x14ac:dyDescent="0.25">
      <c r="A67" s="183">
        <v>25010200</v>
      </c>
      <c r="B67" s="184" t="s">
        <v>210</v>
      </c>
      <c r="C67" s="176">
        <f t="shared" si="1"/>
        <v>0</v>
      </c>
      <c r="D67" s="160"/>
      <c r="E67" s="160"/>
      <c r="F67" s="160"/>
      <c r="G67" s="161"/>
      <c r="H67" s="161"/>
      <c r="I67" s="161"/>
      <c r="J67" s="161"/>
      <c r="K67" s="161"/>
      <c r="L67" s="161"/>
      <c r="IK67" s="161"/>
      <c r="IL67" s="161"/>
      <c r="IM67" s="161"/>
      <c r="IN67" s="161"/>
      <c r="IO67" s="161"/>
      <c r="IP67" s="161"/>
      <c r="IQ67" s="161"/>
      <c r="IR67" s="161"/>
      <c r="IS67" s="161"/>
    </row>
    <row r="68" spans="1:253" s="162" customFormat="1" ht="15" hidden="1" x14ac:dyDescent="0.25">
      <c r="A68" s="183">
        <v>25010300</v>
      </c>
      <c r="B68" s="184" t="s">
        <v>211</v>
      </c>
      <c r="C68" s="176">
        <f t="shared" si="1"/>
        <v>0</v>
      </c>
      <c r="D68" s="176"/>
      <c r="E68" s="176"/>
      <c r="F68" s="176"/>
      <c r="G68" s="161"/>
      <c r="H68" s="161"/>
      <c r="I68" s="161"/>
      <c r="J68" s="161"/>
      <c r="K68" s="161"/>
      <c r="L68" s="161"/>
      <c r="IK68" s="161"/>
      <c r="IL68" s="161"/>
      <c r="IM68" s="161"/>
      <c r="IN68" s="161"/>
      <c r="IO68" s="161"/>
      <c r="IP68" s="161"/>
      <c r="IQ68" s="161"/>
      <c r="IR68" s="161"/>
      <c r="IS68" s="161"/>
    </row>
    <row r="69" spans="1:253" s="164" customFormat="1" ht="30" x14ac:dyDescent="0.25">
      <c r="A69" s="181">
        <v>25020000</v>
      </c>
      <c r="B69" s="182" t="s">
        <v>212</v>
      </c>
      <c r="C69" s="175">
        <f t="shared" si="1"/>
        <v>57842</v>
      </c>
      <c r="D69" s="175">
        <f>SUM(D70:D71)</f>
        <v>0</v>
      </c>
      <c r="E69" s="175">
        <f>SUM(E70:E71)</f>
        <v>57842</v>
      </c>
      <c r="F69" s="175">
        <f>SUM(F70:F71)</f>
        <v>0</v>
      </c>
      <c r="G69" s="159"/>
      <c r="H69" s="159"/>
      <c r="I69" s="159"/>
      <c r="J69" s="159"/>
      <c r="K69" s="159"/>
      <c r="L69" s="159"/>
      <c r="IK69" s="159"/>
      <c r="IL69" s="159"/>
      <c r="IM69" s="159"/>
      <c r="IN69" s="159"/>
      <c r="IO69" s="159"/>
      <c r="IP69" s="159"/>
      <c r="IQ69" s="159"/>
      <c r="IR69" s="159"/>
      <c r="IS69" s="159"/>
    </row>
    <row r="70" spans="1:253" s="162" customFormat="1" ht="15" x14ac:dyDescent="0.25">
      <c r="A70" s="183">
        <v>25020100</v>
      </c>
      <c r="B70" s="184" t="s">
        <v>213</v>
      </c>
      <c r="C70" s="176">
        <f t="shared" si="1"/>
        <v>57842</v>
      </c>
      <c r="D70" s="176"/>
      <c r="E70" s="176">
        <v>57842</v>
      </c>
      <c r="F70" s="176"/>
      <c r="G70" s="161"/>
      <c r="H70" s="161"/>
      <c r="I70" s="161"/>
      <c r="J70" s="161"/>
      <c r="K70" s="161"/>
      <c r="L70" s="161"/>
      <c r="IK70" s="161"/>
      <c r="IL70" s="161"/>
      <c r="IM70" s="161"/>
      <c r="IN70" s="161"/>
      <c r="IO70" s="161"/>
      <c r="IP70" s="161"/>
      <c r="IQ70" s="161"/>
      <c r="IR70" s="161"/>
      <c r="IS70" s="161"/>
    </row>
    <row r="71" spans="1:253" s="162" customFormat="1" ht="75" hidden="1" x14ac:dyDescent="0.25">
      <c r="A71" s="183">
        <v>25020200</v>
      </c>
      <c r="B71" s="184" t="s">
        <v>214</v>
      </c>
      <c r="C71" s="176">
        <f t="shared" si="1"/>
        <v>0</v>
      </c>
      <c r="D71" s="176"/>
      <c r="E71" s="176"/>
      <c r="F71" s="176"/>
      <c r="G71" s="161"/>
      <c r="H71" s="161"/>
      <c r="I71" s="161"/>
      <c r="J71" s="161"/>
      <c r="K71" s="161"/>
      <c r="L71" s="161"/>
      <c r="IK71" s="161"/>
      <c r="IL71" s="161"/>
      <c r="IM71" s="161"/>
      <c r="IN71" s="161"/>
      <c r="IO71" s="161"/>
      <c r="IP71" s="161"/>
      <c r="IQ71" s="161"/>
      <c r="IR71" s="161"/>
      <c r="IS71" s="161"/>
    </row>
    <row r="72" spans="1:253" s="167" customFormat="1" ht="14.25" hidden="1" x14ac:dyDescent="0.2">
      <c r="A72" s="187">
        <v>30000000</v>
      </c>
      <c r="B72" s="188" t="s">
        <v>215</v>
      </c>
      <c r="C72" s="189">
        <f t="shared" si="1"/>
        <v>0</v>
      </c>
      <c r="D72" s="129">
        <f t="shared" ref="D72:F73" si="2">SUM(D73)</f>
        <v>0</v>
      </c>
      <c r="E72" s="129">
        <f t="shared" si="2"/>
        <v>0</v>
      </c>
      <c r="F72" s="129">
        <f t="shared" si="2"/>
        <v>0</v>
      </c>
      <c r="G72" s="166"/>
      <c r="H72" s="166"/>
      <c r="I72" s="166"/>
      <c r="J72" s="166"/>
      <c r="K72" s="166"/>
      <c r="L72" s="166"/>
      <c r="IK72" s="166"/>
      <c r="IL72" s="166"/>
      <c r="IM72" s="166"/>
      <c r="IN72" s="166"/>
      <c r="IO72" s="166"/>
      <c r="IP72" s="166"/>
      <c r="IQ72" s="166"/>
      <c r="IR72" s="166"/>
      <c r="IS72" s="166"/>
    </row>
    <row r="73" spans="1:253" s="141" customFormat="1" ht="15" hidden="1" x14ac:dyDescent="0.25">
      <c r="A73" s="190">
        <v>31000000</v>
      </c>
      <c r="B73" s="186" t="s">
        <v>216</v>
      </c>
      <c r="C73" s="174">
        <f t="shared" si="1"/>
        <v>0</v>
      </c>
      <c r="D73" s="137">
        <f t="shared" si="2"/>
        <v>0</v>
      </c>
      <c r="E73" s="137">
        <f t="shared" si="2"/>
        <v>0</v>
      </c>
      <c r="F73" s="137">
        <f t="shared" si="2"/>
        <v>0</v>
      </c>
      <c r="G73" s="138"/>
      <c r="H73" s="138"/>
      <c r="I73" s="138"/>
      <c r="J73" s="138"/>
      <c r="K73" s="138"/>
      <c r="L73" s="138"/>
      <c r="IK73" s="138"/>
      <c r="IL73" s="138"/>
      <c r="IM73" s="138"/>
      <c r="IN73" s="138"/>
      <c r="IO73" s="138"/>
      <c r="IP73" s="138"/>
      <c r="IQ73" s="138"/>
      <c r="IR73" s="138"/>
      <c r="IS73" s="138"/>
    </row>
    <row r="74" spans="1:253" s="164" customFormat="1" ht="45" hidden="1" x14ac:dyDescent="0.25">
      <c r="A74" s="191">
        <v>31030000</v>
      </c>
      <c r="B74" s="182" t="s">
        <v>217</v>
      </c>
      <c r="C74" s="175">
        <f t="shared" ref="C74:C87" si="3">SUM(D74+E74)</f>
        <v>0</v>
      </c>
      <c r="D74" s="163"/>
      <c r="E74" s="163"/>
      <c r="F74" s="163"/>
      <c r="G74" s="159"/>
      <c r="H74" s="159"/>
      <c r="I74" s="159"/>
      <c r="J74" s="159"/>
      <c r="K74" s="159"/>
      <c r="L74" s="159"/>
      <c r="IK74" s="159"/>
      <c r="IL74" s="159"/>
      <c r="IM74" s="159"/>
      <c r="IN74" s="159"/>
      <c r="IO74" s="159"/>
      <c r="IP74" s="159"/>
      <c r="IQ74" s="159"/>
      <c r="IR74" s="159"/>
      <c r="IS74" s="159"/>
    </row>
    <row r="75" spans="1:253" s="167" customFormat="1" ht="14.25" hidden="1" x14ac:dyDescent="0.2">
      <c r="A75" s="192">
        <v>40000000</v>
      </c>
      <c r="B75" s="188" t="s">
        <v>218</v>
      </c>
      <c r="C75" s="212">
        <f>C76</f>
        <v>0</v>
      </c>
      <c r="D75" s="204">
        <f>SUM(D76)</f>
        <v>0</v>
      </c>
      <c r="E75" s="212">
        <f>E76</f>
        <v>0</v>
      </c>
      <c r="F75" s="212">
        <f>F76</f>
        <v>0</v>
      </c>
      <c r="G75" s="166"/>
      <c r="H75" s="166"/>
      <c r="I75" s="166"/>
      <c r="J75" s="166"/>
      <c r="K75" s="166"/>
      <c r="L75" s="166"/>
      <c r="IK75" s="166"/>
      <c r="IL75" s="166"/>
      <c r="IM75" s="166"/>
      <c r="IN75" s="166"/>
      <c r="IO75" s="166"/>
      <c r="IP75" s="166"/>
      <c r="IQ75" s="166"/>
      <c r="IR75" s="166"/>
      <c r="IS75" s="166"/>
    </row>
    <row r="76" spans="1:253" s="141" customFormat="1" ht="15" hidden="1" x14ac:dyDescent="0.25">
      <c r="A76" s="185">
        <v>41000000</v>
      </c>
      <c r="B76" s="186" t="s">
        <v>219</v>
      </c>
      <c r="C76" s="213">
        <f t="shared" si="3"/>
        <v>0</v>
      </c>
      <c r="D76" s="205">
        <f>SUM(D77)</f>
        <v>0</v>
      </c>
      <c r="E76" s="217">
        <f>E77</f>
        <v>0</v>
      </c>
      <c r="F76" s="217">
        <f>F77</f>
        <v>0</v>
      </c>
      <c r="G76" s="138"/>
      <c r="H76" s="138"/>
      <c r="I76" s="138"/>
      <c r="J76" s="138"/>
      <c r="K76" s="138"/>
      <c r="L76" s="138"/>
      <c r="IK76" s="138"/>
      <c r="IL76" s="138"/>
      <c r="IM76" s="138"/>
      <c r="IN76" s="138"/>
      <c r="IO76" s="138"/>
      <c r="IP76" s="138"/>
      <c r="IQ76" s="138"/>
      <c r="IR76" s="138"/>
      <c r="IS76" s="138"/>
    </row>
    <row r="77" spans="1:253" s="164" customFormat="1" ht="15" hidden="1" x14ac:dyDescent="0.25">
      <c r="A77" s="181">
        <v>41030000</v>
      </c>
      <c r="B77" s="182" t="s">
        <v>220</v>
      </c>
      <c r="C77" s="214">
        <f>SUBTOTAL(9,C78:C82)</f>
        <v>0</v>
      </c>
      <c r="D77" s="206"/>
      <c r="E77" s="214">
        <f>SUBTOTAL(9,E78:E82)</f>
        <v>0</v>
      </c>
      <c r="F77" s="214">
        <f>SUM(G77+H77+F82)</f>
        <v>0</v>
      </c>
      <c r="G77" s="159"/>
      <c r="H77" s="159"/>
      <c r="I77" s="159"/>
      <c r="J77" s="159"/>
      <c r="K77" s="159"/>
      <c r="L77" s="159"/>
      <c r="IK77" s="159"/>
      <c r="IL77" s="159"/>
      <c r="IM77" s="159"/>
      <c r="IN77" s="159"/>
      <c r="IO77" s="159"/>
      <c r="IP77" s="159"/>
      <c r="IQ77" s="159"/>
      <c r="IR77" s="159"/>
      <c r="IS77" s="159"/>
    </row>
    <row r="78" spans="1:253" s="162" customFormat="1" ht="72.75" hidden="1" customHeight="1" x14ac:dyDescent="0.25">
      <c r="A78" s="183">
        <v>41030600</v>
      </c>
      <c r="B78" s="184" t="s">
        <v>221</v>
      </c>
      <c r="C78" s="176">
        <f t="shared" si="3"/>
        <v>0</v>
      </c>
      <c r="D78" s="163"/>
      <c r="E78" s="163"/>
      <c r="F78" s="163"/>
      <c r="G78" s="161"/>
      <c r="H78" s="161"/>
      <c r="I78" s="161"/>
      <c r="J78" s="161"/>
      <c r="K78" s="161"/>
      <c r="L78" s="161"/>
      <c r="IK78" s="161"/>
      <c r="IL78" s="161"/>
      <c r="IM78" s="161"/>
      <c r="IN78" s="161"/>
      <c r="IO78" s="161"/>
      <c r="IP78" s="161"/>
      <c r="IQ78" s="161"/>
      <c r="IR78" s="161"/>
      <c r="IS78" s="161"/>
    </row>
    <row r="79" spans="1:253" s="162" customFormat="1" ht="75" hidden="1" x14ac:dyDescent="0.25">
      <c r="A79" s="183">
        <v>41030800</v>
      </c>
      <c r="B79" s="184" t="s">
        <v>222</v>
      </c>
      <c r="C79" s="176">
        <f t="shared" si="3"/>
        <v>0</v>
      </c>
      <c r="D79" s="160"/>
      <c r="E79" s="160"/>
      <c r="F79" s="160"/>
      <c r="G79" s="161"/>
      <c r="H79" s="161"/>
      <c r="I79" s="161"/>
      <c r="J79" s="161"/>
      <c r="K79" s="161"/>
      <c r="L79" s="161"/>
      <c r="IK79" s="161"/>
      <c r="IL79" s="161"/>
      <c r="IM79" s="161"/>
      <c r="IN79" s="161"/>
      <c r="IO79" s="161"/>
      <c r="IP79" s="161"/>
      <c r="IQ79" s="161"/>
      <c r="IR79" s="161"/>
      <c r="IS79" s="161"/>
    </row>
    <row r="80" spans="1:253" s="162" customFormat="1" ht="30" hidden="1" x14ac:dyDescent="0.25">
      <c r="A80" s="183">
        <v>41033900</v>
      </c>
      <c r="B80" s="184" t="s">
        <v>223</v>
      </c>
      <c r="C80" s="176">
        <f t="shared" si="3"/>
        <v>0</v>
      </c>
      <c r="D80" s="160"/>
      <c r="E80" s="160"/>
      <c r="F80" s="160"/>
      <c r="G80" s="161"/>
      <c r="H80" s="161"/>
      <c r="I80" s="161"/>
      <c r="J80" s="161"/>
      <c r="K80" s="161"/>
      <c r="L80" s="161"/>
      <c r="IK80" s="161"/>
      <c r="IL80" s="161"/>
      <c r="IM80" s="161"/>
      <c r="IN80" s="161"/>
      <c r="IO80" s="161"/>
      <c r="IP80" s="161"/>
      <c r="IQ80" s="161"/>
      <c r="IR80" s="161"/>
      <c r="IS80" s="161"/>
    </row>
    <row r="81" spans="1:253" s="162" customFormat="1" ht="30" hidden="1" x14ac:dyDescent="0.25">
      <c r="A81" s="183">
        <v>41034200</v>
      </c>
      <c r="B81" s="184" t="s">
        <v>224</v>
      </c>
      <c r="C81" s="176">
        <f t="shared" si="3"/>
        <v>0</v>
      </c>
      <c r="D81" s="160"/>
      <c r="E81" s="160"/>
      <c r="F81" s="160"/>
      <c r="G81" s="161"/>
      <c r="H81" s="161"/>
      <c r="I81" s="161"/>
      <c r="J81" s="161"/>
      <c r="K81" s="161"/>
      <c r="L81" s="161"/>
      <c r="IK81" s="161"/>
      <c r="IL81" s="161"/>
      <c r="IM81" s="161"/>
      <c r="IN81" s="161"/>
      <c r="IO81" s="161"/>
      <c r="IP81" s="161"/>
      <c r="IQ81" s="161"/>
      <c r="IR81" s="161"/>
      <c r="IS81" s="161"/>
    </row>
    <row r="82" spans="1:253" s="162" customFormat="1" ht="15" hidden="1" x14ac:dyDescent="0.25">
      <c r="A82" s="193">
        <v>41035000</v>
      </c>
      <c r="B82" s="184" t="s">
        <v>225</v>
      </c>
      <c r="C82" s="215">
        <f t="shared" si="3"/>
        <v>0</v>
      </c>
      <c r="D82" s="203"/>
      <c r="E82" s="215"/>
      <c r="F82" s="215"/>
      <c r="G82" s="161"/>
      <c r="H82" s="161"/>
      <c r="I82" s="161"/>
      <c r="J82" s="161"/>
      <c r="K82" s="161"/>
      <c r="L82" s="161"/>
      <c r="IK82" s="161"/>
      <c r="IL82" s="161"/>
      <c r="IM82" s="161"/>
      <c r="IN82" s="161"/>
      <c r="IO82" s="161"/>
      <c r="IP82" s="161"/>
      <c r="IQ82" s="161"/>
      <c r="IR82" s="161"/>
      <c r="IS82" s="161"/>
    </row>
    <row r="83" spans="1:253" s="162" customFormat="1" ht="45" hidden="1" x14ac:dyDescent="0.25">
      <c r="A83" s="193">
        <v>41035200</v>
      </c>
      <c r="B83" s="184" t="s">
        <v>226</v>
      </c>
      <c r="C83" s="176">
        <f t="shared" si="3"/>
        <v>0</v>
      </c>
      <c r="D83" s="176"/>
      <c r="E83" s="176"/>
      <c r="F83" s="176"/>
      <c r="G83" s="161"/>
      <c r="H83" s="161"/>
      <c r="I83" s="161"/>
      <c r="J83" s="161"/>
      <c r="K83" s="161"/>
      <c r="L83" s="161"/>
      <c r="IK83" s="161"/>
      <c r="IL83" s="161"/>
      <c r="IM83" s="161"/>
      <c r="IN83" s="161"/>
      <c r="IO83" s="161"/>
      <c r="IP83" s="161"/>
      <c r="IQ83" s="161"/>
      <c r="IR83" s="161"/>
      <c r="IS83" s="161"/>
    </row>
    <row r="84" spans="1:253" s="162" customFormat="1" ht="75" hidden="1" customHeight="1" x14ac:dyDescent="0.25">
      <c r="A84" s="183">
        <v>41035800</v>
      </c>
      <c r="B84" s="184" t="s">
        <v>227</v>
      </c>
      <c r="C84" s="176">
        <f t="shared" si="3"/>
        <v>0</v>
      </c>
      <c r="D84" s="160"/>
      <c r="E84" s="160"/>
      <c r="F84" s="160"/>
      <c r="G84" s="161"/>
      <c r="H84" s="161"/>
      <c r="I84" s="161"/>
      <c r="J84" s="161"/>
      <c r="K84" s="161"/>
      <c r="L84" s="161"/>
      <c r="IK84" s="161"/>
      <c r="IL84" s="161"/>
      <c r="IM84" s="161"/>
      <c r="IN84" s="161"/>
      <c r="IO84" s="161"/>
      <c r="IP84" s="161"/>
      <c r="IQ84" s="161"/>
      <c r="IR84" s="161"/>
      <c r="IS84" s="161"/>
    </row>
    <row r="85" spans="1:253" s="195" customFormat="1" ht="15" hidden="1" x14ac:dyDescent="0.25">
      <c r="A85" s="126">
        <v>50000000</v>
      </c>
      <c r="B85" s="127" t="s">
        <v>228</v>
      </c>
      <c r="C85" s="128">
        <f t="shared" si="3"/>
        <v>0</v>
      </c>
      <c r="D85" s="160"/>
      <c r="E85" s="160"/>
      <c r="F85" s="160"/>
      <c r="G85" s="194"/>
      <c r="H85" s="194"/>
      <c r="I85" s="194"/>
      <c r="J85" s="194"/>
      <c r="K85" s="194"/>
      <c r="L85" s="194"/>
      <c r="IK85" s="194"/>
      <c r="IL85" s="194"/>
      <c r="IM85" s="194"/>
      <c r="IN85" s="194"/>
      <c r="IO85" s="194"/>
      <c r="IP85" s="194"/>
      <c r="IQ85" s="194"/>
      <c r="IR85" s="194"/>
      <c r="IS85" s="194"/>
    </row>
    <row r="86" spans="1:253" s="195" customFormat="1" ht="15" hidden="1" x14ac:dyDescent="0.25">
      <c r="A86" s="149" t="s">
        <v>229</v>
      </c>
      <c r="B86" s="149" t="s">
        <v>229</v>
      </c>
      <c r="C86" s="128">
        <f t="shared" si="3"/>
        <v>0</v>
      </c>
      <c r="D86" s="163"/>
      <c r="E86" s="163"/>
      <c r="F86" s="163"/>
      <c r="G86" s="194"/>
      <c r="H86" s="194"/>
      <c r="I86" s="194"/>
      <c r="J86" s="194"/>
      <c r="K86" s="194"/>
      <c r="L86" s="194"/>
      <c r="IK86" s="194"/>
      <c r="IL86" s="194"/>
      <c r="IM86" s="194"/>
      <c r="IN86" s="194"/>
      <c r="IO86" s="194"/>
      <c r="IP86" s="194"/>
      <c r="IQ86" s="194"/>
      <c r="IR86" s="194"/>
      <c r="IS86" s="194"/>
    </row>
    <row r="87" spans="1:253" s="199" customFormat="1" ht="20.25" x14ac:dyDescent="0.3">
      <c r="A87" s="196"/>
      <c r="B87" s="197" t="s">
        <v>230</v>
      </c>
      <c r="C87" s="216">
        <f t="shared" si="3"/>
        <v>57842</v>
      </c>
      <c r="D87" s="207">
        <f>SUM(D8+D49+D72+D75+D85)</f>
        <v>0</v>
      </c>
      <c r="E87" s="218">
        <f>SUM(E8+E49+E72+E75+E85)</f>
        <v>57842</v>
      </c>
      <c r="F87" s="218">
        <f>SUM(F8+F49+F72+F75+F85)</f>
        <v>0</v>
      </c>
      <c r="G87" s="198"/>
      <c r="H87" s="198"/>
      <c r="I87" s="198"/>
      <c r="J87" s="198"/>
      <c r="K87" s="198"/>
      <c r="L87" s="198"/>
      <c r="IK87" s="198"/>
      <c r="IL87" s="198"/>
      <c r="IM87" s="198"/>
      <c r="IN87" s="198"/>
      <c r="IO87" s="198"/>
      <c r="IP87" s="198"/>
      <c r="IQ87" s="198"/>
      <c r="IR87" s="198"/>
      <c r="IS87" s="198"/>
    </row>
    <row r="92" spans="1:253" ht="15.75" customHeight="1" x14ac:dyDescent="0.2">
      <c r="A92" s="243" t="s">
        <v>239</v>
      </c>
      <c r="B92" s="243"/>
      <c r="C92" s="243"/>
      <c r="D92" s="243"/>
      <c r="E92" s="243"/>
      <c r="F92" s="243"/>
    </row>
  </sheetData>
  <autoFilter ref="A6:F87">
    <filterColumn colId="4" showButton="0"/>
  </autoFilter>
  <mergeCells count="8">
    <mergeCell ref="C1:F1"/>
    <mergeCell ref="C6:C7"/>
    <mergeCell ref="D6:D7"/>
    <mergeCell ref="E6:F6"/>
    <mergeCell ref="A92:F92"/>
    <mergeCell ref="A6:A7"/>
    <mergeCell ref="A3:F3"/>
    <mergeCell ref="B6:B7"/>
  </mergeCells>
  <phoneticPr fontId="2" type="noConversion"/>
  <printOptions horizontalCentered="1"/>
  <pageMargins left="0.78740157480314965" right="0.19685039370078741" top="0.59055118110236227" bottom="0.59055118110236227" header="0.51181102362204722" footer="0.19685039370078741"/>
  <pageSetup paperSize="9" scale="80" fitToHeight="0" orientation="portrait" verticalDpi="300"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23"/>
  <sheetViews>
    <sheetView showZeros="0" view="pageBreakPreview" topLeftCell="D45" zoomScaleNormal="100" zoomScaleSheetLayoutView="100" workbookViewId="0">
      <selection activeCell="E82" sqref="E82"/>
    </sheetView>
  </sheetViews>
  <sheetFormatPr defaultColWidth="10.6640625" defaultRowHeight="18" x14ac:dyDescent="0.25"/>
  <cols>
    <col min="1" max="1" width="11.5" style="20" customWidth="1"/>
    <col min="2" max="2" width="10" style="20" customWidth="1"/>
    <col min="3" max="3" width="9.5" style="20" customWidth="1"/>
    <col min="4" max="4" width="58" style="101" customWidth="1"/>
    <col min="5" max="5" width="16.33203125" style="116" customWidth="1"/>
    <col min="6" max="6" width="15.6640625" style="20" customWidth="1"/>
    <col min="7" max="7" width="14.6640625" style="20" customWidth="1"/>
    <col min="8" max="8" width="13.33203125" style="20" customWidth="1"/>
    <col min="9" max="9" width="6.83203125" style="20" customWidth="1"/>
    <col min="10" max="10" width="16.6640625" style="20" bestFit="1" customWidth="1"/>
    <col min="11" max="11" width="11.83203125" style="20" customWidth="1"/>
    <col min="12" max="13" width="9.33203125" style="20" customWidth="1"/>
    <col min="14" max="14" width="16.6640625" style="20" customWidth="1"/>
    <col min="15" max="15" width="12" style="20" customWidth="1"/>
    <col min="16" max="16" width="16.33203125" style="20" customWidth="1"/>
    <col min="17" max="17" width="4.6640625" style="24" customWidth="1"/>
    <col min="18" max="18" width="13" style="65" customWidth="1"/>
    <col min="19" max="16384" width="10.6640625" style="24"/>
  </cols>
  <sheetData>
    <row r="1" spans="1:18" s="20" customFormat="1" ht="79.5" customHeight="1" x14ac:dyDescent="0.25">
      <c r="A1" s="25"/>
      <c r="B1" s="25"/>
      <c r="C1" s="25"/>
      <c r="D1" s="93"/>
      <c r="E1" s="109"/>
      <c r="F1" s="25"/>
      <c r="G1" s="25"/>
      <c r="H1" s="25"/>
      <c r="I1" s="25"/>
      <c r="J1" s="25"/>
      <c r="K1" s="25"/>
      <c r="L1" s="25"/>
      <c r="M1" s="241" t="s">
        <v>243</v>
      </c>
      <c r="N1" s="241"/>
      <c r="O1" s="241"/>
      <c r="P1" s="241"/>
      <c r="R1" s="59"/>
    </row>
    <row r="2" spans="1:18" s="20" customFormat="1" ht="30.75" customHeight="1" x14ac:dyDescent="0.25">
      <c r="A2" s="25"/>
      <c r="B2" s="256" t="s">
        <v>147</v>
      </c>
      <c r="C2" s="256"/>
      <c r="D2" s="256"/>
      <c r="E2" s="256"/>
      <c r="F2" s="256"/>
      <c r="G2" s="256"/>
      <c r="H2" s="256"/>
      <c r="I2" s="256"/>
      <c r="J2" s="256"/>
      <c r="K2" s="256"/>
      <c r="L2" s="256"/>
      <c r="M2" s="256"/>
      <c r="N2" s="256"/>
      <c r="O2" s="256"/>
      <c r="P2" s="256"/>
      <c r="R2" s="59"/>
    </row>
    <row r="3" spans="1:18" s="20" customFormat="1" ht="12" customHeight="1" x14ac:dyDescent="0.25">
      <c r="A3" s="25"/>
      <c r="B3" s="25"/>
      <c r="C3" s="25"/>
      <c r="D3" s="93"/>
      <c r="E3" s="109"/>
      <c r="F3" s="25"/>
      <c r="G3" s="25"/>
      <c r="H3" s="25"/>
      <c r="I3" s="25"/>
      <c r="J3" s="25"/>
      <c r="K3" s="25"/>
      <c r="L3" s="25"/>
      <c r="M3" s="25"/>
      <c r="N3" s="25"/>
      <c r="O3" s="25"/>
      <c r="P3" s="25" t="s">
        <v>62</v>
      </c>
      <c r="R3" s="59"/>
    </row>
    <row r="4" spans="1:18" s="20" customFormat="1" x14ac:dyDescent="0.25">
      <c r="A4" s="248" t="s">
        <v>55</v>
      </c>
      <c r="B4" s="248" t="s">
        <v>54</v>
      </c>
      <c r="C4" s="257" t="s">
        <v>59</v>
      </c>
      <c r="D4" s="258" t="s">
        <v>56</v>
      </c>
      <c r="E4" s="255" t="s">
        <v>39</v>
      </c>
      <c r="F4" s="255"/>
      <c r="G4" s="255"/>
      <c r="H4" s="255"/>
      <c r="I4" s="255"/>
      <c r="J4" s="255" t="s">
        <v>40</v>
      </c>
      <c r="K4" s="255"/>
      <c r="L4" s="255"/>
      <c r="M4" s="255"/>
      <c r="N4" s="255"/>
      <c r="O4" s="255"/>
      <c r="P4" s="255" t="s">
        <v>41</v>
      </c>
      <c r="R4" s="59"/>
    </row>
    <row r="5" spans="1:18" s="20" customFormat="1" x14ac:dyDescent="0.25">
      <c r="A5" s="249"/>
      <c r="B5" s="249"/>
      <c r="C5" s="257"/>
      <c r="D5" s="259"/>
      <c r="E5" s="254" t="s">
        <v>42</v>
      </c>
      <c r="F5" s="246" t="s">
        <v>43</v>
      </c>
      <c r="G5" s="247" t="s">
        <v>44</v>
      </c>
      <c r="H5" s="247"/>
      <c r="I5" s="246" t="s">
        <v>45</v>
      </c>
      <c r="J5" s="247" t="s">
        <v>42</v>
      </c>
      <c r="K5" s="246" t="s">
        <v>43</v>
      </c>
      <c r="L5" s="247" t="s">
        <v>44</v>
      </c>
      <c r="M5" s="247"/>
      <c r="N5" s="246" t="s">
        <v>45</v>
      </c>
      <c r="O5" s="17" t="s">
        <v>44</v>
      </c>
      <c r="P5" s="255"/>
      <c r="R5" s="59"/>
    </row>
    <row r="6" spans="1:18" s="20" customFormat="1" x14ac:dyDescent="0.25">
      <c r="A6" s="249"/>
      <c r="B6" s="249"/>
      <c r="C6" s="257"/>
      <c r="D6" s="259"/>
      <c r="E6" s="254"/>
      <c r="F6" s="246"/>
      <c r="G6" s="247" t="s">
        <v>46</v>
      </c>
      <c r="H6" s="247" t="s">
        <v>47</v>
      </c>
      <c r="I6" s="246"/>
      <c r="J6" s="247"/>
      <c r="K6" s="246"/>
      <c r="L6" s="247" t="s">
        <v>46</v>
      </c>
      <c r="M6" s="247" t="s">
        <v>47</v>
      </c>
      <c r="N6" s="246"/>
      <c r="O6" s="251" t="s">
        <v>49</v>
      </c>
      <c r="P6" s="255"/>
      <c r="R6" s="59"/>
    </row>
    <row r="7" spans="1:18" s="21" customFormat="1" ht="23.25" customHeight="1" x14ac:dyDescent="0.25">
      <c r="A7" s="250"/>
      <c r="B7" s="250"/>
      <c r="C7" s="257"/>
      <c r="D7" s="259"/>
      <c r="E7" s="254"/>
      <c r="F7" s="246"/>
      <c r="G7" s="247"/>
      <c r="H7" s="247"/>
      <c r="I7" s="246"/>
      <c r="J7" s="247"/>
      <c r="K7" s="246"/>
      <c r="L7" s="247"/>
      <c r="M7" s="247"/>
      <c r="N7" s="246"/>
      <c r="O7" s="251"/>
      <c r="P7" s="255"/>
      <c r="R7" s="60"/>
    </row>
    <row r="8" spans="1:18" s="43" customFormat="1" ht="27.75" customHeight="1" x14ac:dyDescent="0.3">
      <c r="A8" s="44">
        <v>100000</v>
      </c>
      <c r="B8" s="45"/>
      <c r="C8" s="45"/>
      <c r="D8" s="94" t="s">
        <v>106</v>
      </c>
      <c r="E8" s="110">
        <f>SUM(E9)</f>
        <v>0</v>
      </c>
      <c r="F8" s="69">
        <f t="shared" ref="F8:P8" si="0">SUM(F9)</f>
        <v>0</v>
      </c>
      <c r="G8" s="69">
        <f t="shared" si="0"/>
        <v>0</v>
      </c>
      <c r="H8" s="69">
        <f t="shared" si="0"/>
        <v>0</v>
      </c>
      <c r="I8" s="69">
        <f t="shared" si="0"/>
        <v>0</v>
      </c>
      <c r="J8" s="210">
        <f t="shared" si="0"/>
        <v>57842</v>
      </c>
      <c r="K8" s="210">
        <f t="shared" si="0"/>
        <v>30980</v>
      </c>
      <c r="L8" s="69">
        <f t="shared" si="0"/>
        <v>0</v>
      </c>
      <c r="M8" s="69">
        <f t="shared" si="0"/>
        <v>0</v>
      </c>
      <c r="N8" s="210">
        <f t="shared" si="0"/>
        <v>26862</v>
      </c>
      <c r="O8" s="69">
        <f t="shared" si="0"/>
        <v>0</v>
      </c>
      <c r="P8" s="210">
        <f t="shared" si="0"/>
        <v>57842</v>
      </c>
      <c r="R8" s="61"/>
    </row>
    <row r="9" spans="1:18" s="21" customFormat="1" ht="28.5" customHeight="1" x14ac:dyDescent="0.25">
      <c r="A9" s="27">
        <v>110000</v>
      </c>
      <c r="B9" s="28"/>
      <c r="C9" s="28"/>
      <c r="D9" s="94" t="s">
        <v>106</v>
      </c>
      <c r="E9" s="111">
        <f>SUM(E10+E11+E13+E15+E18+E19+E21+E22+E23+E24)</f>
        <v>0</v>
      </c>
      <c r="F9" s="67">
        <f t="shared" ref="F9:M9" si="1">SUM(F10+F11+F13+F15+F18+F19+F21+F22+F23+F24)</f>
        <v>0</v>
      </c>
      <c r="G9" s="67">
        <f t="shared" si="1"/>
        <v>0</v>
      </c>
      <c r="H9" s="67">
        <f t="shared" si="1"/>
        <v>0</v>
      </c>
      <c r="I9" s="67">
        <f t="shared" si="1"/>
        <v>0</v>
      </c>
      <c r="J9" s="211">
        <f>SUM(J10+J11+J13+J15+J18+J19+J21+J22+J23+J24+J20)</f>
        <v>57842</v>
      </c>
      <c r="K9" s="211">
        <f t="shared" si="1"/>
        <v>30980</v>
      </c>
      <c r="L9" s="67">
        <f t="shared" si="1"/>
        <v>0</v>
      </c>
      <c r="M9" s="67">
        <f t="shared" si="1"/>
        <v>0</v>
      </c>
      <c r="N9" s="211">
        <f>SUM(N10+N11+N13+N15+N18+N19+N21+N22+N23+N24+N20)</f>
        <v>26862</v>
      </c>
      <c r="O9" s="67">
        <f>SUM(O10+O11+O13+O15+O18+O19+O21+O22+O23+O24+O20)</f>
        <v>0</v>
      </c>
      <c r="P9" s="211">
        <f>SUM(P10+P11+P13+P15+P18+P19+P21+P22+P23+P24+P20)</f>
        <v>57842</v>
      </c>
      <c r="R9" s="60"/>
    </row>
    <row r="10" spans="1:18" s="22" customFormat="1" ht="45" hidden="1" x14ac:dyDescent="0.25">
      <c r="A10" s="18" t="s">
        <v>66</v>
      </c>
      <c r="B10" s="18" t="s">
        <v>65</v>
      </c>
      <c r="C10" s="18" t="s">
        <v>48</v>
      </c>
      <c r="D10" s="95" t="s">
        <v>64</v>
      </c>
      <c r="E10" s="112">
        <f>F10</f>
        <v>0</v>
      </c>
      <c r="F10" s="68"/>
      <c r="G10" s="68"/>
      <c r="H10" s="68"/>
      <c r="I10" s="68"/>
      <c r="J10" s="68">
        <f>K10+N10</f>
        <v>0</v>
      </c>
      <c r="K10" s="68"/>
      <c r="L10" s="68"/>
      <c r="M10" s="68"/>
      <c r="N10" s="68"/>
      <c r="O10" s="68"/>
      <c r="P10" s="68">
        <f>E10+J10</f>
        <v>0</v>
      </c>
      <c r="R10" s="62">
        <v>10116</v>
      </c>
    </row>
    <row r="11" spans="1:18" s="22" customFormat="1" ht="45" x14ac:dyDescent="0.25">
      <c r="A11" s="18" t="s">
        <v>122</v>
      </c>
      <c r="B11" s="33">
        <v>3100</v>
      </c>
      <c r="C11" s="26"/>
      <c r="D11" s="92" t="s">
        <v>123</v>
      </c>
      <c r="E11" s="112">
        <f>SUM(E12)</f>
        <v>0</v>
      </c>
      <c r="F11" s="112">
        <f>SUM(F12)</f>
        <v>0</v>
      </c>
      <c r="G11" s="112">
        <f>SUM(G12)</f>
        <v>0</v>
      </c>
      <c r="H11" s="68"/>
      <c r="I11" s="68">
        <f t="shared" ref="I11:P11" si="2">SUM(I12)</f>
        <v>0</v>
      </c>
      <c r="J11" s="68">
        <f t="shared" si="2"/>
        <v>57842</v>
      </c>
      <c r="K11" s="68">
        <f>K12</f>
        <v>30980</v>
      </c>
      <c r="L11" s="68">
        <f t="shared" si="2"/>
        <v>0</v>
      </c>
      <c r="M11" s="68">
        <f t="shared" si="2"/>
        <v>0</v>
      </c>
      <c r="N11" s="68">
        <f>N12</f>
        <v>26862</v>
      </c>
      <c r="O11" s="68">
        <f t="shared" si="2"/>
        <v>0</v>
      </c>
      <c r="P11" s="68">
        <f t="shared" si="2"/>
        <v>57842</v>
      </c>
      <c r="R11" s="62"/>
    </row>
    <row r="12" spans="1:18" s="23" customFormat="1" ht="45.75" customHeight="1" x14ac:dyDescent="0.3">
      <c r="A12" s="106" t="s">
        <v>15</v>
      </c>
      <c r="B12" s="34">
        <v>3104</v>
      </c>
      <c r="C12" s="35">
        <v>1020</v>
      </c>
      <c r="D12" s="100" t="s">
        <v>107</v>
      </c>
      <c r="E12" s="113">
        <f>F12</f>
        <v>0</v>
      </c>
      <c r="F12" s="113"/>
      <c r="G12" s="113"/>
      <c r="H12" s="108"/>
      <c r="I12" s="108"/>
      <c r="J12" s="108">
        <f>K12+N12</f>
        <v>57842</v>
      </c>
      <c r="K12" s="108">
        <v>30980</v>
      </c>
      <c r="L12" s="108"/>
      <c r="M12" s="108"/>
      <c r="N12" s="108">
        <v>26862</v>
      </c>
      <c r="O12" s="108"/>
      <c r="P12" s="108">
        <f>E12+J12</f>
        <v>57842</v>
      </c>
      <c r="R12" s="63">
        <v>91204</v>
      </c>
    </row>
    <row r="13" spans="1:18" s="22" customFormat="1" ht="30.75" hidden="1" customHeight="1" x14ac:dyDescent="0.25">
      <c r="A13" s="18" t="s">
        <v>120</v>
      </c>
      <c r="B13" s="33">
        <v>3110</v>
      </c>
      <c r="C13" s="26"/>
      <c r="D13" s="92" t="s">
        <v>118</v>
      </c>
      <c r="E13" s="112">
        <f>SUM(E14)</f>
        <v>0</v>
      </c>
      <c r="F13" s="112"/>
      <c r="G13" s="112"/>
      <c r="H13" s="68"/>
      <c r="I13" s="68">
        <f t="shared" ref="I13:O13" si="3">SUM(I14)</f>
        <v>0</v>
      </c>
      <c r="J13" s="68">
        <f t="shared" si="3"/>
        <v>0</v>
      </c>
      <c r="K13" s="68">
        <f t="shared" si="3"/>
        <v>0</v>
      </c>
      <c r="L13" s="68">
        <f t="shared" si="3"/>
        <v>0</v>
      </c>
      <c r="M13" s="68">
        <f t="shared" si="3"/>
        <v>0</v>
      </c>
      <c r="N13" s="68">
        <f t="shared" si="3"/>
        <v>0</v>
      </c>
      <c r="O13" s="68">
        <f t="shared" si="3"/>
        <v>0</v>
      </c>
      <c r="P13" s="68">
        <f t="shared" ref="P13:P24" si="4">E13+J13</f>
        <v>0</v>
      </c>
      <c r="R13" s="62"/>
    </row>
    <row r="14" spans="1:18" s="23" customFormat="1" ht="30" hidden="1" x14ac:dyDescent="0.3">
      <c r="A14" s="106" t="s">
        <v>7</v>
      </c>
      <c r="B14" s="34">
        <v>3112</v>
      </c>
      <c r="C14" s="107">
        <v>1040</v>
      </c>
      <c r="D14" s="100" t="s">
        <v>99</v>
      </c>
      <c r="E14" s="113">
        <f t="shared" ref="E14:E24" si="5">F14</f>
        <v>0</v>
      </c>
      <c r="F14" s="113"/>
      <c r="G14" s="113"/>
      <c r="H14" s="108"/>
      <c r="I14" s="108"/>
      <c r="J14" s="108">
        <f t="shared" ref="J14:J24" si="6">K14+N14</f>
        <v>0</v>
      </c>
      <c r="K14" s="108"/>
      <c r="L14" s="108"/>
      <c r="M14" s="108"/>
      <c r="N14" s="108"/>
      <c r="O14" s="108"/>
      <c r="P14" s="108">
        <f t="shared" si="4"/>
        <v>0</v>
      </c>
      <c r="R14" s="63">
        <v>90802</v>
      </c>
    </row>
    <row r="15" spans="1:18" s="22" customFormat="1" ht="30" hidden="1" x14ac:dyDescent="0.25">
      <c r="A15" s="18" t="s">
        <v>121</v>
      </c>
      <c r="B15" s="33">
        <v>3130</v>
      </c>
      <c r="C15" s="26"/>
      <c r="D15" s="92" t="s">
        <v>119</v>
      </c>
      <c r="E15" s="112">
        <f>E16</f>
        <v>0</v>
      </c>
      <c r="F15" s="112">
        <f>F16</f>
        <v>0</v>
      </c>
      <c r="G15" s="112">
        <f>G16</f>
        <v>0</v>
      </c>
      <c r="H15" s="112">
        <f>H16</f>
        <v>0</v>
      </c>
      <c r="I15" s="112">
        <f>I16</f>
        <v>0</v>
      </c>
      <c r="J15" s="68">
        <f t="shared" ref="J15:P15" si="7">SUM(J16:J17)</f>
        <v>0</v>
      </c>
      <c r="K15" s="68"/>
      <c r="L15" s="68">
        <f t="shared" si="7"/>
        <v>0</v>
      </c>
      <c r="M15" s="68">
        <f t="shared" si="7"/>
        <v>0</v>
      </c>
      <c r="N15" s="68">
        <f t="shared" si="7"/>
        <v>0</v>
      </c>
      <c r="O15" s="68">
        <f t="shared" si="7"/>
        <v>0</v>
      </c>
      <c r="P15" s="68">
        <f t="shared" si="7"/>
        <v>0</v>
      </c>
      <c r="R15" s="62"/>
    </row>
    <row r="16" spans="1:18" s="23" customFormat="1" ht="30.75" hidden="1" customHeight="1" x14ac:dyDescent="0.3">
      <c r="A16" s="106" t="s">
        <v>8</v>
      </c>
      <c r="B16" s="34">
        <v>3131</v>
      </c>
      <c r="C16" s="107">
        <v>1040</v>
      </c>
      <c r="D16" s="100" t="s">
        <v>2</v>
      </c>
      <c r="E16" s="113">
        <f t="shared" si="5"/>
        <v>0</v>
      </c>
      <c r="F16" s="113"/>
      <c r="G16" s="113"/>
      <c r="H16" s="108"/>
      <c r="I16" s="108"/>
      <c r="J16" s="108">
        <f t="shared" si="6"/>
        <v>0</v>
      </c>
      <c r="K16" s="108"/>
      <c r="L16" s="108"/>
      <c r="M16" s="108"/>
      <c r="N16" s="108"/>
      <c r="O16" s="108"/>
      <c r="P16" s="108">
        <f t="shared" si="4"/>
        <v>0</v>
      </c>
      <c r="R16" s="63">
        <v>91101</v>
      </c>
    </row>
    <row r="17" spans="1:18" s="23" customFormat="1" ht="30" hidden="1" x14ac:dyDescent="0.3">
      <c r="A17" s="106" t="s">
        <v>14</v>
      </c>
      <c r="B17" s="34">
        <v>3132</v>
      </c>
      <c r="C17" s="35">
        <v>1040</v>
      </c>
      <c r="D17" s="100" t="s">
        <v>100</v>
      </c>
      <c r="E17" s="113">
        <f t="shared" si="5"/>
        <v>0</v>
      </c>
      <c r="F17" s="113"/>
      <c r="G17" s="113"/>
      <c r="H17" s="108"/>
      <c r="I17" s="108"/>
      <c r="J17" s="108">
        <f t="shared" si="6"/>
        <v>0</v>
      </c>
      <c r="K17" s="108"/>
      <c r="L17" s="108"/>
      <c r="M17" s="108"/>
      <c r="N17" s="108"/>
      <c r="O17" s="108"/>
      <c r="P17" s="108">
        <f t="shared" si="4"/>
        <v>0</v>
      </c>
      <c r="R17" s="63">
        <v>91102</v>
      </c>
    </row>
    <row r="18" spans="1:18" s="22" customFormat="1" hidden="1" x14ac:dyDescent="0.25">
      <c r="A18" s="18" t="s">
        <v>6</v>
      </c>
      <c r="B18" s="33">
        <v>3240</v>
      </c>
      <c r="C18" s="26">
        <v>1050</v>
      </c>
      <c r="D18" s="92" t="s">
        <v>3</v>
      </c>
      <c r="E18" s="112">
        <f>F18</f>
        <v>0</v>
      </c>
      <c r="F18" s="112"/>
      <c r="G18" s="112"/>
      <c r="H18" s="68"/>
      <c r="I18" s="68"/>
      <c r="J18" s="68">
        <f>K18+N18</f>
        <v>0</v>
      </c>
      <c r="K18" s="68"/>
      <c r="L18" s="68"/>
      <c r="M18" s="68"/>
      <c r="N18" s="68"/>
      <c r="O18" s="68"/>
      <c r="P18" s="68">
        <f>E18+J18</f>
        <v>0</v>
      </c>
      <c r="R18" s="62">
        <v>90501</v>
      </c>
    </row>
    <row r="19" spans="1:18" s="22" customFormat="1" hidden="1" x14ac:dyDescent="0.25">
      <c r="A19" s="18" t="s">
        <v>16</v>
      </c>
      <c r="B19" s="33">
        <v>6060</v>
      </c>
      <c r="C19" s="31">
        <v>620</v>
      </c>
      <c r="D19" s="92" t="s">
        <v>114</v>
      </c>
      <c r="E19" s="112">
        <f t="shared" si="5"/>
        <v>0</v>
      </c>
      <c r="F19" s="112"/>
      <c r="G19" s="112"/>
      <c r="H19" s="68"/>
      <c r="I19" s="68"/>
      <c r="J19" s="68">
        <f t="shared" si="6"/>
        <v>0</v>
      </c>
      <c r="K19" s="68"/>
      <c r="L19" s="68"/>
      <c r="M19" s="68"/>
      <c r="N19" s="68"/>
      <c r="O19" s="68"/>
      <c r="P19" s="68">
        <f t="shared" si="4"/>
        <v>0</v>
      </c>
      <c r="R19" s="62">
        <v>100203</v>
      </c>
    </row>
    <row r="20" spans="1:18" s="22" customFormat="1" ht="30" hidden="1" x14ac:dyDescent="0.25">
      <c r="A20" s="18" t="s">
        <v>232</v>
      </c>
      <c r="B20" s="33">
        <v>6310</v>
      </c>
      <c r="C20" s="31">
        <v>490</v>
      </c>
      <c r="D20" s="202" t="s">
        <v>233</v>
      </c>
      <c r="E20" s="112"/>
      <c r="F20" s="112"/>
      <c r="G20" s="112"/>
      <c r="H20" s="68"/>
      <c r="I20" s="68"/>
      <c r="J20" s="209">
        <f>K20+N20</f>
        <v>0</v>
      </c>
      <c r="K20" s="68"/>
      <c r="L20" s="68"/>
      <c r="M20" s="68"/>
      <c r="N20" s="209"/>
      <c r="O20" s="68"/>
      <c r="P20" s="209">
        <f t="shared" si="4"/>
        <v>0</v>
      </c>
      <c r="R20" s="62">
        <v>150101</v>
      </c>
    </row>
    <row r="21" spans="1:18" s="22" customFormat="1" ht="16.5" hidden="1" customHeight="1" x14ac:dyDescent="0.25">
      <c r="A21" s="18" t="s">
        <v>17</v>
      </c>
      <c r="B21" s="33">
        <v>6430</v>
      </c>
      <c r="C21" s="31">
        <v>443</v>
      </c>
      <c r="D21" s="92" t="s">
        <v>115</v>
      </c>
      <c r="E21" s="112">
        <f t="shared" si="5"/>
        <v>0</v>
      </c>
      <c r="F21" s="112"/>
      <c r="G21" s="112"/>
      <c r="H21" s="68"/>
      <c r="I21" s="68"/>
      <c r="J21" s="68">
        <f t="shared" si="6"/>
        <v>0</v>
      </c>
      <c r="K21" s="68"/>
      <c r="L21" s="68"/>
      <c r="M21" s="68"/>
      <c r="N21" s="68"/>
      <c r="O21" s="68"/>
      <c r="P21" s="68">
        <f t="shared" si="4"/>
        <v>0</v>
      </c>
      <c r="R21" s="62">
        <v>150202</v>
      </c>
    </row>
    <row r="22" spans="1:18" s="22" customFormat="1" hidden="1" x14ac:dyDescent="0.25">
      <c r="A22" s="18" t="s">
        <v>18</v>
      </c>
      <c r="B22" s="33">
        <v>7310</v>
      </c>
      <c r="C22" s="31">
        <v>421</v>
      </c>
      <c r="D22" s="92" t="s">
        <v>116</v>
      </c>
      <c r="E22" s="112">
        <f t="shared" si="5"/>
        <v>0</v>
      </c>
      <c r="F22" s="112"/>
      <c r="G22" s="112"/>
      <c r="H22" s="68"/>
      <c r="I22" s="68"/>
      <c r="J22" s="68">
        <f t="shared" si="6"/>
        <v>0</v>
      </c>
      <c r="K22" s="68"/>
      <c r="L22" s="68"/>
      <c r="M22" s="68"/>
      <c r="N22" s="68"/>
      <c r="O22" s="68"/>
      <c r="P22" s="68">
        <f t="shared" si="4"/>
        <v>0</v>
      </c>
      <c r="R22" s="62">
        <v>160101</v>
      </c>
    </row>
    <row r="23" spans="1:18" s="22" customFormat="1" ht="30" hidden="1" x14ac:dyDescent="0.25">
      <c r="A23" s="18" t="s">
        <v>19</v>
      </c>
      <c r="B23" s="33">
        <v>7810</v>
      </c>
      <c r="C23" s="31">
        <v>320</v>
      </c>
      <c r="D23" s="92" t="s">
        <v>108</v>
      </c>
      <c r="E23" s="112">
        <f t="shared" si="5"/>
        <v>0</v>
      </c>
      <c r="F23" s="112"/>
      <c r="G23" s="112"/>
      <c r="H23" s="68"/>
      <c r="I23" s="68"/>
      <c r="J23" s="68">
        <f t="shared" si="6"/>
        <v>0</v>
      </c>
      <c r="K23" s="68"/>
      <c r="L23" s="68"/>
      <c r="M23" s="68"/>
      <c r="N23" s="68"/>
      <c r="O23" s="68"/>
      <c r="P23" s="68">
        <f t="shared" si="4"/>
        <v>0</v>
      </c>
      <c r="R23" s="62">
        <v>210105</v>
      </c>
    </row>
    <row r="24" spans="1:18" s="22" customFormat="1" hidden="1" x14ac:dyDescent="0.25">
      <c r="A24" s="29">
        <v>118600</v>
      </c>
      <c r="B24" s="33">
        <v>8600</v>
      </c>
      <c r="C24" s="31">
        <v>133</v>
      </c>
      <c r="D24" s="92" t="s">
        <v>67</v>
      </c>
      <c r="E24" s="112">
        <f t="shared" si="5"/>
        <v>0</v>
      </c>
      <c r="F24" s="112"/>
      <c r="G24" s="112"/>
      <c r="H24" s="68"/>
      <c r="I24" s="68"/>
      <c r="J24" s="68">
        <f t="shared" si="6"/>
        <v>0</v>
      </c>
      <c r="K24" s="68"/>
      <c r="L24" s="68"/>
      <c r="M24" s="68"/>
      <c r="N24" s="68"/>
      <c r="O24" s="68"/>
      <c r="P24" s="68">
        <f t="shared" si="4"/>
        <v>0</v>
      </c>
      <c r="R24" s="62">
        <v>250404</v>
      </c>
    </row>
    <row r="25" spans="1:18" s="23" customFormat="1" ht="30" hidden="1" x14ac:dyDescent="0.3">
      <c r="A25" s="220">
        <v>118600</v>
      </c>
      <c r="B25" s="56">
        <v>8600</v>
      </c>
      <c r="C25" s="57">
        <v>133</v>
      </c>
      <c r="D25" s="98" t="s">
        <v>109</v>
      </c>
      <c r="E25" s="114"/>
      <c r="F25" s="114"/>
      <c r="G25" s="229"/>
      <c r="H25" s="36"/>
      <c r="I25" s="36"/>
      <c r="J25" s="36"/>
      <c r="K25" s="36"/>
      <c r="L25" s="36"/>
      <c r="M25" s="36"/>
      <c r="N25" s="36"/>
      <c r="O25" s="36"/>
      <c r="P25" s="37"/>
      <c r="R25" s="63"/>
    </row>
    <row r="26" spans="1:18" s="43" customFormat="1" ht="28.5" hidden="1" customHeight="1" x14ac:dyDescent="0.3">
      <c r="A26" s="44">
        <v>300000</v>
      </c>
      <c r="B26" s="45"/>
      <c r="C26" s="45"/>
      <c r="D26" s="94" t="s">
        <v>148</v>
      </c>
      <c r="E26" s="110">
        <f>SUM(E27)</f>
        <v>0</v>
      </c>
      <c r="F26" s="110">
        <f t="shared" ref="F26:P26" si="8">SUM(F27)</f>
        <v>0</v>
      </c>
      <c r="G26" s="110">
        <f t="shared" si="8"/>
        <v>0</v>
      </c>
      <c r="H26" s="69">
        <f t="shared" si="8"/>
        <v>0</v>
      </c>
      <c r="I26" s="69">
        <f t="shared" si="8"/>
        <v>0</v>
      </c>
      <c r="J26" s="69">
        <f t="shared" si="8"/>
        <v>0</v>
      </c>
      <c r="K26" s="69">
        <f t="shared" si="8"/>
        <v>0</v>
      </c>
      <c r="L26" s="69">
        <f t="shared" si="8"/>
        <v>0</v>
      </c>
      <c r="M26" s="69">
        <f t="shared" si="8"/>
        <v>0</v>
      </c>
      <c r="N26" s="69">
        <f t="shared" si="8"/>
        <v>0</v>
      </c>
      <c r="O26" s="69">
        <f t="shared" si="8"/>
        <v>0</v>
      </c>
      <c r="P26" s="69">
        <f t="shared" si="8"/>
        <v>0</v>
      </c>
      <c r="R26" s="61"/>
    </row>
    <row r="27" spans="1:18" s="21" customFormat="1" ht="30" hidden="1" customHeight="1" x14ac:dyDescent="0.25">
      <c r="A27" s="27">
        <v>310000</v>
      </c>
      <c r="B27" s="28"/>
      <c r="C27" s="28"/>
      <c r="D27" s="94" t="s">
        <v>148</v>
      </c>
      <c r="E27" s="111">
        <f>SUM(E28+E29+E31+E33+E36+E37+E38+E39+E40+E41)</f>
        <v>0</v>
      </c>
      <c r="F27" s="111">
        <f t="shared" ref="F27:P27" si="9">SUM(F28+F29+F31+F33+F36+F37+F38+F39+F40+F41)</f>
        <v>0</v>
      </c>
      <c r="G27" s="111">
        <f t="shared" si="9"/>
        <v>0</v>
      </c>
      <c r="H27" s="67">
        <f t="shared" si="9"/>
        <v>0</v>
      </c>
      <c r="I27" s="67">
        <f t="shared" si="9"/>
        <v>0</v>
      </c>
      <c r="J27" s="67">
        <f t="shared" si="9"/>
        <v>0</v>
      </c>
      <c r="K27" s="67">
        <f t="shared" si="9"/>
        <v>0</v>
      </c>
      <c r="L27" s="67">
        <f t="shared" si="9"/>
        <v>0</v>
      </c>
      <c r="M27" s="67">
        <f t="shared" si="9"/>
        <v>0</v>
      </c>
      <c r="N27" s="67">
        <f t="shared" si="9"/>
        <v>0</v>
      </c>
      <c r="O27" s="67">
        <f t="shared" si="9"/>
        <v>0</v>
      </c>
      <c r="P27" s="67">
        <f t="shared" si="9"/>
        <v>0</v>
      </c>
      <c r="R27" s="60"/>
    </row>
    <row r="28" spans="1:18" s="22" customFormat="1" ht="45" hidden="1" x14ac:dyDescent="0.25">
      <c r="A28" s="18" t="s">
        <v>134</v>
      </c>
      <c r="B28" s="18" t="s">
        <v>65</v>
      </c>
      <c r="C28" s="18" t="s">
        <v>48</v>
      </c>
      <c r="D28" s="95" t="s">
        <v>64</v>
      </c>
      <c r="E28" s="112">
        <f>F28</f>
        <v>0</v>
      </c>
      <c r="F28" s="112"/>
      <c r="G28" s="112"/>
      <c r="H28" s="68"/>
      <c r="I28" s="68"/>
      <c r="J28" s="68">
        <f>K28+N28</f>
        <v>0</v>
      </c>
      <c r="K28" s="68"/>
      <c r="L28" s="68"/>
      <c r="M28" s="68"/>
      <c r="N28" s="68"/>
      <c r="O28" s="68"/>
      <c r="P28" s="68">
        <f>E28+J28</f>
        <v>0</v>
      </c>
      <c r="R28" s="62">
        <v>10116</v>
      </c>
    </row>
    <row r="29" spans="1:18" s="22" customFormat="1" ht="45" hidden="1" x14ac:dyDescent="0.25">
      <c r="A29" s="18" t="s">
        <v>135</v>
      </c>
      <c r="B29" s="33">
        <v>3100</v>
      </c>
      <c r="C29" s="26"/>
      <c r="D29" s="92" t="s">
        <v>123</v>
      </c>
      <c r="E29" s="112">
        <f>SUM(E30)</f>
        <v>0</v>
      </c>
      <c r="F29" s="112"/>
      <c r="G29" s="112"/>
      <c r="H29" s="68"/>
      <c r="I29" s="68"/>
      <c r="J29" s="68">
        <f>SUM(J30)</f>
        <v>0</v>
      </c>
      <c r="K29" s="68"/>
      <c r="L29" s="68"/>
      <c r="M29" s="68"/>
      <c r="N29" s="68"/>
      <c r="O29" s="68"/>
      <c r="P29" s="68">
        <f>SUM(P30)</f>
        <v>0</v>
      </c>
      <c r="R29" s="62"/>
    </row>
    <row r="30" spans="1:18" s="23" customFormat="1" ht="45.75" hidden="1" customHeight="1" x14ac:dyDescent="0.3">
      <c r="A30" s="106" t="s">
        <v>136</v>
      </c>
      <c r="B30" s="34">
        <v>3104</v>
      </c>
      <c r="C30" s="35">
        <v>1020</v>
      </c>
      <c r="D30" s="100" t="s">
        <v>107</v>
      </c>
      <c r="E30" s="113">
        <f>F30</f>
        <v>0</v>
      </c>
      <c r="F30" s="113"/>
      <c r="G30" s="113"/>
      <c r="H30" s="108"/>
      <c r="I30" s="108"/>
      <c r="J30" s="108">
        <f>K30+N30</f>
        <v>0</v>
      </c>
      <c r="K30" s="108"/>
      <c r="L30" s="108"/>
      <c r="M30" s="108"/>
      <c r="N30" s="108"/>
      <c r="O30" s="108"/>
      <c r="P30" s="108">
        <f>E30+J30</f>
        <v>0</v>
      </c>
      <c r="R30" s="63">
        <v>91204</v>
      </c>
    </row>
    <row r="31" spans="1:18" s="22" customFormat="1" ht="32.25" hidden="1" customHeight="1" x14ac:dyDescent="0.25">
      <c r="A31" s="18" t="s">
        <v>137</v>
      </c>
      <c r="B31" s="33">
        <v>3110</v>
      </c>
      <c r="C31" s="26"/>
      <c r="D31" s="92" t="s">
        <v>118</v>
      </c>
      <c r="E31" s="112">
        <f>SUM(E32)</f>
        <v>0</v>
      </c>
      <c r="F31" s="112"/>
      <c r="G31" s="112"/>
      <c r="H31" s="68"/>
      <c r="I31" s="68"/>
      <c r="J31" s="68">
        <f t="shared" ref="J31:O31" si="10">SUM(J32)</f>
        <v>0</v>
      </c>
      <c r="K31" s="68">
        <f t="shared" si="10"/>
        <v>0</v>
      </c>
      <c r="L31" s="68">
        <f t="shared" si="10"/>
        <v>0</v>
      </c>
      <c r="M31" s="68">
        <f t="shared" si="10"/>
        <v>0</v>
      </c>
      <c r="N31" s="68">
        <f t="shared" si="10"/>
        <v>0</v>
      </c>
      <c r="O31" s="68">
        <f t="shared" si="10"/>
        <v>0</v>
      </c>
      <c r="P31" s="68">
        <f>E31+J31</f>
        <v>0</v>
      </c>
      <c r="R31" s="62"/>
    </row>
    <row r="32" spans="1:18" s="23" customFormat="1" ht="30" hidden="1" x14ac:dyDescent="0.3">
      <c r="A32" s="106" t="s">
        <v>138</v>
      </c>
      <c r="B32" s="34">
        <v>3112</v>
      </c>
      <c r="C32" s="107">
        <v>1040</v>
      </c>
      <c r="D32" s="100" t="s">
        <v>99</v>
      </c>
      <c r="E32" s="113">
        <f>F32</f>
        <v>0</v>
      </c>
      <c r="F32" s="113"/>
      <c r="G32" s="113"/>
      <c r="H32" s="108"/>
      <c r="I32" s="108"/>
      <c r="J32" s="108">
        <f>K32+N32</f>
        <v>0</v>
      </c>
      <c r="K32" s="108"/>
      <c r="L32" s="108"/>
      <c r="M32" s="108"/>
      <c r="N32" s="108"/>
      <c r="O32" s="108"/>
      <c r="P32" s="108">
        <f>E32+J32</f>
        <v>0</v>
      </c>
      <c r="R32" s="63">
        <v>90802</v>
      </c>
    </row>
    <row r="33" spans="1:18" s="22" customFormat="1" ht="30" hidden="1" x14ac:dyDescent="0.25">
      <c r="A33" s="18" t="s">
        <v>139</v>
      </c>
      <c r="B33" s="33">
        <v>3130</v>
      </c>
      <c r="C33" s="26"/>
      <c r="D33" s="92" t="s">
        <v>119</v>
      </c>
      <c r="E33" s="112">
        <f>SUM(E34:E35)</f>
        <v>0</v>
      </c>
      <c r="F33" s="112"/>
      <c r="G33" s="112"/>
      <c r="H33" s="68"/>
      <c r="I33" s="68"/>
      <c r="J33" s="68">
        <f t="shared" ref="J33:P33" si="11">SUM(J34:J35)</f>
        <v>0</v>
      </c>
      <c r="K33" s="68">
        <f t="shared" si="11"/>
        <v>0</v>
      </c>
      <c r="L33" s="68">
        <f t="shared" si="11"/>
        <v>0</v>
      </c>
      <c r="M33" s="68">
        <f t="shared" si="11"/>
        <v>0</v>
      </c>
      <c r="N33" s="68">
        <f t="shared" si="11"/>
        <v>0</v>
      </c>
      <c r="O33" s="68">
        <f t="shared" si="11"/>
        <v>0</v>
      </c>
      <c r="P33" s="68">
        <f t="shared" si="11"/>
        <v>0</v>
      </c>
      <c r="R33" s="62"/>
    </row>
    <row r="34" spans="1:18" s="23" customFormat="1" ht="28.5" hidden="1" customHeight="1" x14ac:dyDescent="0.3">
      <c r="A34" s="106" t="s">
        <v>140</v>
      </c>
      <c r="B34" s="34">
        <v>3131</v>
      </c>
      <c r="C34" s="107">
        <v>1040</v>
      </c>
      <c r="D34" s="100" t="s">
        <v>2</v>
      </c>
      <c r="E34" s="113">
        <f t="shared" ref="E34:E41" si="12">F34</f>
        <v>0</v>
      </c>
      <c r="F34" s="113"/>
      <c r="G34" s="113"/>
      <c r="H34" s="108"/>
      <c r="I34" s="108"/>
      <c r="J34" s="108">
        <f t="shared" ref="J34:J41" si="13">K34+N34</f>
        <v>0</v>
      </c>
      <c r="K34" s="108"/>
      <c r="L34" s="108"/>
      <c r="M34" s="108"/>
      <c r="N34" s="108"/>
      <c r="O34" s="108"/>
      <c r="P34" s="108">
        <f t="shared" ref="P34:P41" si="14">E34+J34</f>
        <v>0</v>
      </c>
      <c r="R34" s="63">
        <v>91101</v>
      </c>
    </row>
    <row r="35" spans="1:18" s="23" customFormat="1" ht="30" hidden="1" x14ac:dyDescent="0.3">
      <c r="A35" s="106" t="s">
        <v>141</v>
      </c>
      <c r="B35" s="34">
        <v>3132</v>
      </c>
      <c r="C35" s="35">
        <v>1040</v>
      </c>
      <c r="D35" s="100" t="s">
        <v>100</v>
      </c>
      <c r="E35" s="113">
        <f t="shared" si="12"/>
        <v>0</v>
      </c>
      <c r="F35" s="113"/>
      <c r="G35" s="113"/>
      <c r="H35" s="108"/>
      <c r="I35" s="108"/>
      <c r="J35" s="108">
        <f t="shared" si="13"/>
        <v>0</v>
      </c>
      <c r="K35" s="108"/>
      <c r="L35" s="108"/>
      <c r="M35" s="108"/>
      <c r="N35" s="108"/>
      <c r="O35" s="108"/>
      <c r="P35" s="108">
        <f t="shared" si="14"/>
        <v>0</v>
      </c>
      <c r="R35" s="63">
        <v>91102</v>
      </c>
    </row>
    <row r="36" spans="1:18" s="22" customFormat="1" hidden="1" x14ac:dyDescent="0.25">
      <c r="A36" s="18" t="s">
        <v>142</v>
      </c>
      <c r="B36" s="33">
        <v>3240</v>
      </c>
      <c r="C36" s="26">
        <v>1050</v>
      </c>
      <c r="D36" s="92" t="s">
        <v>3</v>
      </c>
      <c r="E36" s="112">
        <f t="shared" si="12"/>
        <v>0</v>
      </c>
      <c r="F36" s="112"/>
      <c r="G36" s="112"/>
      <c r="H36" s="68"/>
      <c r="I36" s="68"/>
      <c r="J36" s="68">
        <f t="shared" si="13"/>
        <v>0</v>
      </c>
      <c r="K36" s="68"/>
      <c r="L36" s="68"/>
      <c r="M36" s="68"/>
      <c r="N36" s="68"/>
      <c r="O36" s="68"/>
      <c r="P36" s="68">
        <f t="shared" si="14"/>
        <v>0</v>
      </c>
      <c r="R36" s="62">
        <v>90501</v>
      </c>
    </row>
    <row r="37" spans="1:18" s="22" customFormat="1" hidden="1" x14ac:dyDescent="0.25">
      <c r="A37" s="18" t="s">
        <v>143</v>
      </c>
      <c r="B37" s="33">
        <v>6060</v>
      </c>
      <c r="C37" s="31">
        <v>620</v>
      </c>
      <c r="D37" s="92" t="s">
        <v>114</v>
      </c>
      <c r="E37" s="112">
        <f t="shared" si="12"/>
        <v>0</v>
      </c>
      <c r="F37" s="112"/>
      <c r="G37" s="112"/>
      <c r="H37" s="68"/>
      <c r="I37" s="68"/>
      <c r="J37" s="68">
        <f t="shared" si="13"/>
        <v>0</v>
      </c>
      <c r="K37" s="68"/>
      <c r="L37" s="68"/>
      <c r="M37" s="68"/>
      <c r="N37" s="68"/>
      <c r="O37" s="68"/>
      <c r="P37" s="68">
        <f t="shared" si="14"/>
        <v>0</v>
      </c>
      <c r="R37" s="62">
        <v>100203</v>
      </c>
    </row>
    <row r="38" spans="1:18" s="22" customFormat="1" ht="16.5" hidden="1" customHeight="1" x14ac:dyDescent="0.25">
      <c r="A38" s="18" t="s">
        <v>144</v>
      </c>
      <c r="B38" s="33">
        <v>6430</v>
      </c>
      <c r="C38" s="31">
        <v>443</v>
      </c>
      <c r="D38" s="92" t="s">
        <v>115</v>
      </c>
      <c r="E38" s="112">
        <f t="shared" si="12"/>
        <v>0</v>
      </c>
      <c r="F38" s="112"/>
      <c r="G38" s="112"/>
      <c r="H38" s="68"/>
      <c r="I38" s="68"/>
      <c r="J38" s="68">
        <f t="shared" si="13"/>
        <v>0</v>
      </c>
      <c r="K38" s="68"/>
      <c r="L38" s="68"/>
      <c r="M38" s="68"/>
      <c r="N38" s="68"/>
      <c r="O38" s="68"/>
      <c r="P38" s="68">
        <f t="shared" si="14"/>
        <v>0</v>
      </c>
      <c r="R38" s="62">
        <v>150202</v>
      </c>
    </row>
    <row r="39" spans="1:18" s="22" customFormat="1" hidden="1" x14ac:dyDescent="0.25">
      <c r="A39" s="18" t="s">
        <v>145</v>
      </c>
      <c r="B39" s="33">
        <v>7310</v>
      </c>
      <c r="C39" s="31">
        <v>421</v>
      </c>
      <c r="D39" s="92" t="s">
        <v>116</v>
      </c>
      <c r="E39" s="112">
        <f t="shared" si="12"/>
        <v>0</v>
      </c>
      <c r="F39" s="112"/>
      <c r="G39" s="112"/>
      <c r="H39" s="68"/>
      <c r="I39" s="68"/>
      <c r="J39" s="68">
        <f t="shared" si="13"/>
        <v>0</v>
      </c>
      <c r="K39" s="68"/>
      <c r="L39" s="68"/>
      <c r="M39" s="68"/>
      <c r="N39" s="68"/>
      <c r="O39" s="68"/>
      <c r="P39" s="68">
        <f t="shared" si="14"/>
        <v>0</v>
      </c>
      <c r="R39" s="62">
        <v>160101</v>
      </c>
    </row>
    <row r="40" spans="1:18" s="22" customFormat="1" ht="30" hidden="1" x14ac:dyDescent="0.25">
      <c r="A40" s="18" t="s">
        <v>146</v>
      </c>
      <c r="B40" s="33">
        <v>7810</v>
      </c>
      <c r="C40" s="31">
        <v>320</v>
      </c>
      <c r="D40" s="92" t="s">
        <v>108</v>
      </c>
      <c r="E40" s="112">
        <f t="shared" si="12"/>
        <v>0</v>
      </c>
      <c r="F40" s="112"/>
      <c r="G40" s="112"/>
      <c r="H40" s="68"/>
      <c r="I40" s="68"/>
      <c r="J40" s="68">
        <f t="shared" si="13"/>
        <v>0</v>
      </c>
      <c r="K40" s="68"/>
      <c r="L40" s="68"/>
      <c r="M40" s="68"/>
      <c r="N40" s="68"/>
      <c r="O40" s="68"/>
      <c r="P40" s="68">
        <f t="shared" si="14"/>
        <v>0</v>
      </c>
      <c r="R40" s="62">
        <v>210105</v>
      </c>
    </row>
    <row r="41" spans="1:18" s="22" customFormat="1" hidden="1" x14ac:dyDescent="0.25">
      <c r="A41" s="29">
        <v>318600</v>
      </c>
      <c r="B41" s="33">
        <v>8600</v>
      </c>
      <c r="C41" s="31">
        <v>133</v>
      </c>
      <c r="D41" s="92" t="s">
        <v>67</v>
      </c>
      <c r="E41" s="112">
        <f t="shared" si="12"/>
        <v>0</v>
      </c>
      <c r="F41" s="112"/>
      <c r="G41" s="112"/>
      <c r="H41" s="68"/>
      <c r="I41" s="68"/>
      <c r="J41" s="68">
        <f t="shared" si="13"/>
        <v>0</v>
      </c>
      <c r="K41" s="68"/>
      <c r="L41" s="68"/>
      <c r="M41" s="68"/>
      <c r="N41" s="68"/>
      <c r="O41" s="68"/>
      <c r="P41" s="68">
        <f t="shared" si="14"/>
        <v>0</v>
      </c>
      <c r="R41" s="62">
        <v>250404</v>
      </c>
    </row>
    <row r="42" spans="1:18" s="21" customFormat="1" x14ac:dyDescent="0.25">
      <c r="A42" s="38">
        <v>1000000</v>
      </c>
      <c r="B42" s="28"/>
      <c r="C42" s="28"/>
      <c r="D42" s="96" t="s">
        <v>112</v>
      </c>
      <c r="E42" s="225">
        <f>F42</f>
        <v>151000</v>
      </c>
      <c r="F42" s="225">
        <f t="shared" ref="F42:P42" si="15">SUM(F43)</f>
        <v>151000</v>
      </c>
      <c r="G42" s="225">
        <f t="shared" si="15"/>
        <v>0</v>
      </c>
      <c r="H42" s="226">
        <f t="shared" si="15"/>
        <v>0</v>
      </c>
      <c r="I42" s="226">
        <f t="shared" si="15"/>
        <v>0</v>
      </c>
      <c r="J42" s="226">
        <f t="shared" si="15"/>
        <v>0</v>
      </c>
      <c r="K42" s="226">
        <f t="shared" si="15"/>
        <v>0</v>
      </c>
      <c r="L42" s="226">
        <f t="shared" si="15"/>
        <v>0</v>
      </c>
      <c r="M42" s="226">
        <f t="shared" si="15"/>
        <v>0</v>
      </c>
      <c r="N42" s="226">
        <f t="shared" si="15"/>
        <v>0</v>
      </c>
      <c r="O42" s="226">
        <f t="shared" si="15"/>
        <v>0</v>
      </c>
      <c r="P42" s="226">
        <f t="shared" si="15"/>
        <v>151000</v>
      </c>
      <c r="R42" s="60"/>
    </row>
    <row r="43" spans="1:18" s="21" customFormat="1" x14ac:dyDescent="0.25">
      <c r="A43" s="38">
        <v>1010000</v>
      </c>
      <c r="B43" s="28"/>
      <c r="C43" s="28"/>
      <c r="D43" s="96" t="s">
        <v>112</v>
      </c>
      <c r="E43" s="225">
        <f>F43</f>
        <v>151000</v>
      </c>
      <c r="F43" s="225">
        <f t="shared" ref="F43:P43" si="16">SUM(F44+F45+F46+F47+F48+F49+F50+F54+F55+F57+F58+F60+F63)</f>
        <v>151000</v>
      </c>
      <c r="G43" s="225">
        <f t="shared" si="16"/>
        <v>0</v>
      </c>
      <c r="H43" s="226">
        <f t="shared" si="16"/>
        <v>0</v>
      </c>
      <c r="I43" s="226">
        <f t="shared" si="16"/>
        <v>0</v>
      </c>
      <c r="J43" s="226">
        <f t="shared" si="16"/>
        <v>0</v>
      </c>
      <c r="K43" s="226">
        <f t="shared" si="16"/>
        <v>0</v>
      </c>
      <c r="L43" s="226">
        <f t="shared" si="16"/>
        <v>0</v>
      </c>
      <c r="M43" s="226">
        <f t="shared" si="16"/>
        <v>0</v>
      </c>
      <c r="N43" s="226">
        <f t="shared" si="16"/>
        <v>0</v>
      </c>
      <c r="O43" s="226">
        <f t="shared" si="16"/>
        <v>0</v>
      </c>
      <c r="P43" s="226">
        <f t="shared" si="16"/>
        <v>151000</v>
      </c>
      <c r="R43" s="60"/>
    </row>
    <row r="44" spans="1:18" s="22" customFormat="1" hidden="1" x14ac:dyDescent="0.25">
      <c r="A44" s="39">
        <v>1011010</v>
      </c>
      <c r="B44" s="30">
        <v>1010</v>
      </c>
      <c r="C44" s="31">
        <v>910</v>
      </c>
      <c r="D44" s="92" t="s">
        <v>0</v>
      </c>
      <c r="E44" s="54">
        <f>F44</f>
        <v>0</v>
      </c>
      <c r="F44" s="54"/>
      <c r="G44" s="54"/>
      <c r="H44" s="53"/>
      <c r="I44" s="53"/>
      <c r="J44" s="53">
        <f>K44+N44</f>
        <v>0</v>
      </c>
      <c r="K44" s="53"/>
      <c r="L44" s="53"/>
      <c r="M44" s="53"/>
      <c r="N44" s="53"/>
      <c r="O44" s="53"/>
      <c r="P44" s="53">
        <f>E44+J44</f>
        <v>0</v>
      </c>
      <c r="R44" s="62">
        <v>70101</v>
      </c>
    </row>
    <row r="45" spans="1:18" s="22" customFormat="1" ht="60.75" customHeight="1" x14ac:dyDescent="0.25">
      <c r="A45" s="39">
        <v>1011020</v>
      </c>
      <c r="B45" s="33">
        <v>1020</v>
      </c>
      <c r="C45" s="31">
        <v>921</v>
      </c>
      <c r="D45" s="92" t="s">
        <v>124</v>
      </c>
      <c r="E45" s="221">
        <f t="shared" ref="E45:E65" si="17">F45</f>
        <v>111000</v>
      </c>
      <c r="F45" s="221">
        <f>-40000+151000</f>
        <v>111000</v>
      </c>
      <c r="G45" s="54"/>
      <c r="H45" s="53"/>
      <c r="I45" s="53"/>
      <c r="J45" s="53">
        <f t="shared" ref="J45:J65" si="18">K45+N45</f>
        <v>0</v>
      </c>
      <c r="K45" s="53"/>
      <c r="L45" s="53"/>
      <c r="M45" s="53"/>
      <c r="N45" s="53"/>
      <c r="O45" s="53"/>
      <c r="P45" s="222">
        <f t="shared" ref="P45:P65" si="19">E45+J45</f>
        <v>111000</v>
      </c>
      <c r="R45" s="62">
        <v>70201</v>
      </c>
    </row>
    <row r="46" spans="1:18" s="22" customFormat="1" ht="29.25" hidden="1" customHeight="1" x14ac:dyDescent="0.25">
      <c r="A46" s="39">
        <v>1011090</v>
      </c>
      <c r="B46" s="33">
        <v>1090</v>
      </c>
      <c r="C46" s="31">
        <v>960</v>
      </c>
      <c r="D46" s="92" t="s">
        <v>70</v>
      </c>
      <c r="E46" s="54">
        <f t="shared" si="17"/>
        <v>0</v>
      </c>
      <c r="F46" s="54"/>
      <c r="G46" s="54"/>
      <c r="H46" s="53"/>
      <c r="I46" s="53"/>
      <c r="J46" s="53">
        <f t="shared" si="18"/>
        <v>0</v>
      </c>
      <c r="K46" s="53"/>
      <c r="L46" s="53"/>
      <c r="M46" s="53"/>
      <c r="N46" s="53"/>
      <c r="O46" s="53"/>
      <c r="P46" s="53">
        <f t="shared" si="19"/>
        <v>0</v>
      </c>
      <c r="R46" s="62">
        <v>70401</v>
      </c>
    </row>
    <row r="47" spans="1:18" s="22" customFormat="1" ht="30" hidden="1" x14ac:dyDescent="0.25">
      <c r="A47" s="39">
        <v>1011170</v>
      </c>
      <c r="B47" s="33">
        <v>1170</v>
      </c>
      <c r="C47" s="31">
        <v>990</v>
      </c>
      <c r="D47" s="92" t="s">
        <v>71</v>
      </c>
      <c r="E47" s="54">
        <f t="shared" si="17"/>
        <v>0</v>
      </c>
      <c r="F47" s="54"/>
      <c r="G47" s="54"/>
      <c r="H47" s="53"/>
      <c r="I47" s="53"/>
      <c r="J47" s="53">
        <f t="shared" si="18"/>
        <v>0</v>
      </c>
      <c r="K47" s="53"/>
      <c r="L47" s="53"/>
      <c r="M47" s="53"/>
      <c r="N47" s="53"/>
      <c r="O47" s="53"/>
      <c r="P47" s="53">
        <f t="shared" si="19"/>
        <v>0</v>
      </c>
      <c r="R47" s="62">
        <v>70802</v>
      </c>
    </row>
    <row r="48" spans="1:18" s="22" customFormat="1" hidden="1" x14ac:dyDescent="0.25">
      <c r="A48" s="39">
        <v>1011190</v>
      </c>
      <c r="B48" s="33">
        <v>1190</v>
      </c>
      <c r="C48" s="31">
        <v>990</v>
      </c>
      <c r="D48" s="92" t="s">
        <v>72</v>
      </c>
      <c r="E48" s="54">
        <f t="shared" si="17"/>
        <v>0</v>
      </c>
      <c r="F48" s="54"/>
      <c r="G48" s="54"/>
      <c r="H48" s="53"/>
      <c r="I48" s="53"/>
      <c r="J48" s="53">
        <f t="shared" si="18"/>
        <v>0</v>
      </c>
      <c r="K48" s="53"/>
      <c r="L48" s="53"/>
      <c r="M48" s="53"/>
      <c r="N48" s="53"/>
      <c r="O48" s="53"/>
      <c r="P48" s="53">
        <f t="shared" si="19"/>
        <v>0</v>
      </c>
      <c r="R48" s="62">
        <v>70804</v>
      </c>
    </row>
    <row r="49" spans="1:18" s="22" customFormat="1" ht="30" hidden="1" x14ac:dyDescent="0.25">
      <c r="A49" s="39">
        <v>1011200</v>
      </c>
      <c r="B49" s="33">
        <v>1200</v>
      </c>
      <c r="C49" s="31">
        <v>990</v>
      </c>
      <c r="D49" s="92" t="s">
        <v>1</v>
      </c>
      <c r="E49" s="54">
        <f t="shared" si="17"/>
        <v>0</v>
      </c>
      <c r="F49" s="54"/>
      <c r="G49" s="54"/>
      <c r="H49" s="53"/>
      <c r="I49" s="53"/>
      <c r="J49" s="53">
        <f t="shared" si="18"/>
        <v>0</v>
      </c>
      <c r="K49" s="53"/>
      <c r="L49" s="53"/>
      <c r="M49" s="53"/>
      <c r="N49" s="53"/>
      <c r="O49" s="53"/>
      <c r="P49" s="53">
        <f t="shared" si="19"/>
        <v>0</v>
      </c>
      <c r="R49" s="62">
        <v>70805</v>
      </c>
    </row>
    <row r="50" spans="1:18" s="22" customFormat="1" x14ac:dyDescent="0.25">
      <c r="A50" s="46">
        <v>1011220</v>
      </c>
      <c r="B50" s="47">
        <v>1220</v>
      </c>
      <c r="C50" s="48">
        <v>990</v>
      </c>
      <c r="D50" s="97" t="s">
        <v>73</v>
      </c>
      <c r="E50" s="54">
        <f t="shared" si="17"/>
        <v>40000</v>
      </c>
      <c r="F50" s="54">
        <v>40000</v>
      </c>
      <c r="G50" s="54"/>
      <c r="H50" s="54"/>
      <c r="I50" s="54"/>
      <c r="J50" s="54">
        <f t="shared" si="18"/>
        <v>0</v>
      </c>
      <c r="K50" s="54"/>
      <c r="L50" s="54"/>
      <c r="M50" s="54"/>
      <c r="N50" s="54"/>
      <c r="O50" s="54"/>
      <c r="P50" s="53">
        <f t="shared" si="19"/>
        <v>40000</v>
      </c>
      <c r="R50" s="62">
        <v>70807</v>
      </c>
    </row>
    <row r="51" spans="1:18" s="23" customFormat="1" ht="45" hidden="1" x14ac:dyDescent="0.3">
      <c r="A51" s="55">
        <v>1011220</v>
      </c>
      <c r="B51" s="56">
        <v>1220</v>
      </c>
      <c r="C51" s="57">
        <v>990</v>
      </c>
      <c r="D51" s="98" t="s">
        <v>74</v>
      </c>
      <c r="E51" s="54">
        <f t="shared" si="17"/>
        <v>0</v>
      </c>
      <c r="F51" s="58"/>
      <c r="G51" s="58"/>
      <c r="H51" s="58"/>
      <c r="I51" s="58"/>
      <c r="J51" s="54">
        <f t="shared" si="18"/>
        <v>0</v>
      </c>
      <c r="K51" s="58"/>
      <c r="L51" s="58"/>
      <c r="M51" s="58"/>
      <c r="N51" s="58"/>
      <c r="O51" s="58"/>
      <c r="P51" s="53">
        <f t="shared" si="19"/>
        <v>0</v>
      </c>
      <c r="R51" s="63"/>
    </row>
    <row r="52" spans="1:18" s="23" customFormat="1" ht="18.75" hidden="1" x14ac:dyDescent="0.3">
      <c r="A52" s="55">
        <v>1011220</v>
      </c>
      <c r="B52" s="56">
        <v>1220</v>
      </c>
      <c r="C52" s="57">
        <v>990</v>
      </c>
      <c r="D52" s="98" t="s">
        <v>73</v>
      </c>
      <c r="E52" s="54">
        <f t="shared" si="17"/>
        <v>0</v>
      </c>
      <c r="F52" s="58"/>
      <c r="G52" s="58"/>
      <c r="H52" s="58"/>
      <c r="I52" s="58"/>
      <c r="J52" s="54">
        <f t="shared" si="18"/>
        <v>0</v>
      </c>
      <c r="K52" s="58"/>
      <c r="L52" s="58"/>
      <c r="M52" s="58"/>
      <c r="N52" s="58"/>
      <c r="O52" s="58"/>
      <c r="P52" s="53">
        <f t="shared" si="19"/>
        <v>0</v>
      </c>
      <c r="R52" s="63"/>
    </row>
    <row r="53" spans="1:18" s="23" customFormat="1" ht="30" hidden="1" x14ac:dyDescent="0.3">
      <c r="A53" s="55">
        <v>1011220</v>
      </c>
      <c r="B53" s="56">
        <v>1220</v>
      </c>
      <c r="C53" s="57">
        <v>990</v>
      </c>
      <c r="D53" s="98" t="s">
        <v>75</v>
      </c>
      <c r="E53" s="54">
        <f t="shared" si="17"/>
        <v>0</v>
      </c>
      <c r="F53" s="58"/>
      <c r="G53" s="58"/>
      <c r="H53" s="58"/>
      <c r="I53" s="58"/>
      <c r="J53" s="54">
        <f t="shared" si="18"/>
        <v>0</v>
      </c>
      <c r="K53" s="58"/>
      <c r="L53" s="58"/>
      <c r="M53" s="58"/>
      <c r="N53" s="58"/>
      <c r="O53" s="58"/>
      <c r="P53" s="53">
        <f t="shared" si="19"/>
        <v>0</v>
      </c>
      <c r="R53" s="63"/>
    </row>
    <row r="54" spans="1:18" s="22" customFormat="1" ht="31.5" hidden="1" customHeight="1" x14ac:dyDescent="0.25">
      <c r="A54" s="46">
        <v>1011230</v>
      </c>
      <c r="B54" s="47">
        <v>1230</v>
      </c>
      <c r="C54" s="48">
        <v>990</v>
      </c>
      <c r="D54" s="97" t="s">
        <v>110</v>
      </c>
      <c r="E54" s="54">
        <f t="shared" si="17"/>
        <v>0</v>
      </c>
      <c r="F54" s="54"/>
      <c r="G54" s="54"/>
      <c r="H54" s="54"/>
      <c r="I54" s="54"/>
      <c r="J54" s="54">
        <f t="shared" si="18"/>
        <v>0</v>
      </c>
      <c r="K54" s="54"/>
      <c r="L54" s="54"/>
      <c r="M54" s="54"/>
      <c r="N54" s="54"/>
      <c r="O54" s="54"/>
      <c r="P54" s="53">
        <f t="shared" si="19"/>
        <v>0</v>
      </c>
      <c r="R54" s="62">
        <v>70808</v>
      </c>
    </row>
    <row r="55" spans="1:18" s="22" customFormat="1" ht="30" hidden="1" x14ac:dyDescent="0.25">
      <c r="A55" s="46">
        <v>1013130</v>
      </c>
      <c r="B55" s="47">
        <v>3130</v>
      </c>
      <c r="C55" s="102"/>
      <c r="D55" s="97" t="s">
        <v>119</v>
      </c>
      <c r="E55" s="112">
        <f>SUM(E56)</f>
        <v>0</v>
      </c>
      <c r="F55" s="112"/>
      <c r="G55" s="112"/>
      <c r="H55" s="112"/>
      <c r="I55" s="112">
        <f t="shared" ref="I55:P55" si="20">SUM(I56)</f>
        <v>0</v>
      </c>
      <c r="J55" s="112">
        <f t="shared" si="20"/>
        <v>0</v>
      </c>
      <c r="K55" s="112">
        <f t="shared" si="20"/>
        <v>0</v>
      </c>
      <c r="L55" s="112">
        <f t="shared" si="20"/>
        <v>0</v>
      </c>
      <c r="M55" s="112">
        <f t="shared" si="20"/>
        <v>0</v>
      </c>
      <c r="N55" s="112">
        <f t="shared" si="20"/>
        <v>0</v>
      </c>
      <c r="O55" s="112">
        <f t="shared" si="20"/>
        <v>0</v>
      </c>
      <c r="P55" s="68">
        <f t="shared" si="20"/>
        <v>0</v>
      </c>
      <c r="R55" s="62"/>
    </row>
    <row r="56" spans="1:18" s="23" customFormat="1" ht="15" hidden="1" customHeight="1" x14ac:dyDescent="0.3">
      <c r="A56" s="55" t="s">
        <v>231</v>
      </c>
      <c r="B56" s="56">
        <v>3134</v>
      </c>
      <c r="C56" s="200">
        <v>1040</v>
      </c>
      <c r="D56" s="98" t="s">
        <v>4</v>
      </c>
      <c r="E56" s="58">
        <f t="shared" si="17"/>
        <v>0</v>
      </c>
      <c r="F56" s="58"/>
      <c r="G56" s="58"/>
      <c r="H56" s="58"/>
      <c r="I56" s="58"/>
      <c r="J56" s="58">
        <f t="shared" si="18"/>
        <v>0</v>
      </c>
      <c r="K56" s="58"/>
      <c r="L56" s="58"/>
      <c r="M56" s="58"/>
      <c r="N56" s="58"/>
      <c r="O56" s="58"/>
      <c r="P56" s="70">
        <f t="shared" si="19"/>
        <v>0</v>
      </c>
      <c r="R56" s="63">
        <v>91107</v>
      </c>
    </row>
    <row r="57" spans="1:18" s="22" customFormat="1" ht="60" hidden="1" x14ac:dyDescent="0.25">
      <c r="A57" s="46">
        <v>1013160</v>
      </c>
      <c r="B57" s="47">
        <v>3160</v>
      </c>
      <c r="C57" s="201">
        <v>1040</v>
      </c>
      <c r="D57" s="97" t="s">
        <v>76</v>
      </c>
      <c r="E57" s="54">
        <f t="shared" si="17"/>
        <v>0</v>
      </c>
      <c r="F57" s="54"/>
      <c r="G57" s="54"/>
      <c r="H57" s="54"/>
      <c r="I57" s="54"/>
      <c r="J57" s="54">
        <f t="shared" si="18"/>
        <v>0</v>
      </c>
      <c r="K57" s="54"/>
      <c r="L57" s="54"/>
      <c r="M57" s="54"/>
      <c r="N57" s="54"/>
      <c r="O57" s="54"/>
      <c r="P57" s="53">
        <f t="shared" si="19"/>
        <v>0</v>
      </c>
      <c r="R57" s="62">
        <v>91108</v>
      </c>
    </row>
    <row r="58" spans="1:18" s="22" customFormat="1" hidden="1" x14ac:dyDescent="0.25">
      <c r="A58" s="46">
        <v>1013240</v>
      </c>
      <c r="B58" s="47">
        <v>3240</v>
      </c>
      <c r="C58" s="102">
        <v>1050</v>
      </c>
      <c r="D58" s="97" t="s">
        <v>3</v>
      </c>
      <c r="E58" s="54">
        <f>F58</f>
        <v>0</v>
      </c>
      <c r="F58" s="54"/>
      <c r="G58" s="54"/>
      <c r="H58" s="54"/>
      <c r="I58" s="54"/>
      <c r="J58" s="54">
        <f>K58+N58</f>
        <v>0</v>
      </c>
      <c r="K58" s="54"/>
      <c r="L58" s="54"/>
      <c r="M58" s="54"/>
      <c r="N58" s="54"/>
      <c r="O58" s="54"/>
      <c r="P58" s="53">
        <f>E58+J58</f>
        <v>0</v>
      </c>
      <c r="R58" s="62">
        <v>90501</v>
      </c>
    </row>
    <row r="59" spans="1:18" s="22" customFormat="1" ht="45" hidden="1" x14ac:dyDescent="0.25">
      <c r="A59" s="46">
        <v>1013500</v>
      </c>
      <c r="B59" s="47">
        <v>3500</v>
      </c>
      <c r="C59" s="201">
        <v>1040</v>
      </c>
      <c r="D59" s="97" t="s">
        <v>77</v>
      </c>
      <c r="E59" s="54">
        <f t="shared" si="17"/>
        <v>0</v>
      </c>
      <c r="F59" s="54"/>
      <c r="G59" s="54"/>
      <c r="H59" s="54"/>
      <c r="I59" s="54"/>
      <c r="J59" s="54">
        <f t="shared" si="18"/>
        <v>0</v>
      </c>
      <c r="K59" s="54"/>
      <c r="L59" s="54"/>
      <c r="M59" s="54"/>
      <c r="N59" s="54"/>
      <c r="O59" s="54"/>
      <c r="P59" s="53">
        <f t="shared" si="19"/>
        <v>0</v>
      </c>
      <c r="R59" s="62"/>
    </row>
    <row r="60" spans="1:18" s="103" customFormat="1" hidden="1" x14ac:dyDescent="0.25">
      <c r="A60" s="46">
        <v>1015010</v>
      </c>
      <c r="B60" s="47">
        <v>5010</v>
      </c>
      <c r="C60" s="102"/>
      <c r="D60" s="97" t="s">
        <v>78</v>
      </c>
      <c r="E60" s="54">
        <f t="shared" si="17"/>
        <v>0</v>
      </c>
      <c r="F60" s="54"/>
      <c r="G60" s="54"/>
      <c r="H60" s="54"/>
      <c r="I60" s="54">
        <f t="shared" ref="I60:O60" si="21">SUM(I61:I62)</f>
        <v>0</v>
      </c>
      <c r="J60" s="54">
        <f t="shared" si="21"/>
        <v>0</v>
      </c>
      <c r="K60" s="54"/>
      <c r="L60" s="54"/>
      <c r="M60" s="54">
        <f t="shared" si="21"/>
        <v>0</v>
      </c>
      <c r="N60" s="54">
        <f t="shared" si="21"/>
        <v>0</v>
      </c>
      <c r="O60" s="54">
        <f t="shared" si="21"/>
        <v>0</v>
      </c>
      <c r="P60" s="54">
        <f t="shared" si="19"/>
        <v>0</v>
      </c>
      <c r="R60" s="104"/>
    </row>
    <row r="61" spans="1:18" s="23" customFormat="1" ht="30" hidden="1" x14ac:dyDescent="0.3">
      <c r="A61" s="55">
        <v>1015011</v>
      </c>
      <c r="B61" s="56">
        <v>5011</v>
      </c>
      <c r="C61" s="57">
        <v>810</v>
      </c>
      <c r="D61" s="98" t="s">
        <v>79</v>
      </c>
      <c r="E61" s="58">
        <f t="shared" si="17"/>
        <v>0</v>
      </c>
      <c r="F61" s="58"/>
      <c r="G61" s="58"/>
      <c r="H61" s="58"/>
      <c r="I61" s="58"/>
      <c r="J61" s="58">
        <f t="shared" si="18"/>
        <v>0</v>
      </c>
      <c r="K61" s="58"/>
      <c r="L61" s="58"/>
      <c r="M61" s="58"/>
      <c r="N61" s="58"/>
      <c r="O61" s="58"/>
      <c r="P61" s="70">
        <f t="shared" si="19"/>
        <v>0</v>
      </c>
      <c r="R61" s="117">
        <v>130102</v>
      </c>
    </row>
    <row r="62" spans="1:18" s="23" customFormat="1" ht="30" hidden="1" x14ac:dyDescent="0.3">
      <c r="A62" s="55">
        <v>1015012</v>
      </c>
      <c r="B62" s="56">
        <v>5012</v>
      </c>
      <c r="C62" s="57">
        <v>810</v>
      </c>
      <c r="D62" s="98" t="s">
        <v>80</v>
      </c>
      <c r="E62" s="54">
        <f t="shared" si="17"/>
        <v>0</v>
      </c>
      <c r="F62" s="58"/>
      <c r="G62" s="58"/>
      <c r="H62" s="58"/>
      <c r="I62" s="58"/>
      <c r="J62" s="54">
        <f t="shared" si="18"/>
        <v>0</v>
      </c>
      <c r="K62" s="58"/>
      <c r="L62" s="58"/>
      <c r="M62" s="58"/>
      <c r="N62" s="58"/>
      <c r="O62" s="58"/>
      <c r="P62" s="53">
        <f t="shared" si="19"/>
        <v>0</v>
      </c>
      <c r="R62" s="63"/>
    </row>
    <row r="63" spans="1:18" s="22" customFormat="1" hidden="1" x14ac:dyDescent="0.25">
      <c r="A63" s="39">
        <v>1015060</v>
      </c>
      <c r="B63" s="33">
        <v>5060</v>
      </c>
      <c r="C63" s="31"/>
      <c r="D63" s="97" t="s">
        <v>125</v>
      </c>
      <c r="E63" s="54">
        <f>SUM(E64+E65)</f>
        <v>0</v>
      </c>
      <c r="F63" s="54"/>
      <c r="G63" s="54"/>
      <c r="H63" s="54">
        <f>SUM(H64+H65)</f>
        <v>0</v>
      </c>
      <c r="I63" s="54">
        <f t="shared" ref="I63:P63" si="22">SUM(I64+I65)</f>
        <v>0</v>
      </c>
      <c r="J63" s="54">
        <f t="shared" si="22"/>
        <v>0</v>
      </c>
      <c r="K63" s="54"/>
      <c r="L63" s="54"/>
      <c r="M63" s="54">
        <f t="shared" si="22"/>
        <v>0</v>
      </c>
      <c r="N63" s="54">
        <f t="shared" si="22"/>
        <v>0</v>
      </c>
      <c r="O63" s="54">
        <f t="shared" si="22"/>
        <v>0</v>
      </c>
      <c r="P63" s="54">
        <f t="shared" si="22"/>
        <v>0</v>
      </c>
      <c r="R63" s="62"/>
    </row>
    <row r="64" spans="1:18" s="23" customFormat="1" ht="42.75" hidden="1" customHeight="1" x14ac:dyDescent="0.3">
      <c r="A64" s="40">
        <v>1015061</v>
      </c>
      <c r="B64" s="34">
        <v>5061</v>
      </c>
      <c r="C64" s="35">
        <v>810</v>
      </c>
      <c r="D64" s="100" t="s">
        <v>126</v>
      </c>
      <c r="E64" s="58">
        <f t="shared" si="17"/>
        <v>0</v>
      </c>
      <c r="F64" s="58"/>
      <c r="G64" s="58"/>
      <c r="H64" s="70"/>
      <c r="I64" s="70"/>
      <c r="J64" s="70">
        <f t="shared" si="18"/>
        <v>0</v>
      </c>
      <c r="K64" s="70"/>
      <c r="L64" s="70"/>
      <c r="M64" s="70"/>
      <c r="N64" s="70"/>
      <c r="O64" s="70"/>
      <c r="P64" s="70">
        <f t="shared" si="19"/>
        <v>0</v>
      </c>
      <c r="R64" s="63">
        <v>130115</v>
      </c>
    </row>
    <row r="65" spans="1:18" s="23" customFormat="1" ht="30.75" hidden="1" customHeight="1" x14ac:dyDescent="0.3">
      <c r="A65" s="40">
        <v>1015062</v>
      </c>
      <c r="B65" s="34">
        <v>5062</v>
      </c>
      <c r="C65" s="35">
        <v>810</v>
      </c>
      <c r="D65" s="100" t="s">
        <v>127</v>
      </c>
      <c r="E65" s="58">
        <f t="shared" si="17"/>
        <v>0</v>
      </c>
      <c r="F65" s="58"/>
      <c r="G65" s="58"/>
      <c r="H65" s="70"/>
      <c r="I65" s="70"/>
      <c r="J65" s="70">
        <f t="shared" si="18"/>
        <v>0</v>
      </c>
      <c r="K65" s="70"/>
      <c r="L65" s="70"/>
      <c r="M65" s="70"/>
      <c r="N65" s="70"/>
      <c r="O65" s="70"/>
      <c r="P65" s="70">
        <f t="shared" si="19"/>
        <v>0</v>
      </c>
      <c r="R65" s="63">
        <v>130112</v>
      </c>
    </row>
    <row r="66" spans="1:18" s="21" customFormat="1" hidden="1" x14ac:dyDescent="0.25">
      <c r="A66" s="38">
        <v>1400000</v>
      </c>
      <c r="B66" s="28"/>
      <c r="C66" s="28"/>
      <c r="D66" s="96" t="s">
        <v>111</v>
      </c>
      <c r="E66" s="223">
        <f>SUM(E67)</f>
        <v>0</v>
      </c>
      <c r="F66" s="223">
        <f t="shared" ref="F66:P66" si="23">SUM(F67)</f>
        <v>0</v>
      </c>
      <c r="G66" s="223">
        <f t="shared" si="23"/>
        <v>0</v>
      </c>
      <c r="H66" s="224">
        <f t="shared" si="23"/>
        <v>0</v>
      </c>
      <c r="I66" s="224">
        <f t="shared" si="23"/>
        <v>0</v>
      </c>
      <c r="J66" s="224">
        <f t="shared" si="23"/>
        <v>0</v>
      </c>
      <c r="K66" s="224">
        <f t="shared" si="23"/>
        <v>0</v>
      </c>
      <c r="L66" s="224">
        <f t="shared" si="23"/>
        <v>0</v>
      </c>
      <c r="M66" s="224">
        <f t="shared" si="23"/>
        <v>0</v>
      </c>
      <c r="N66" s="224">
        <f t="shared" si="23"/>
        <v>0</v>
      </c>
      <c r="O66" s="224">
        <f t="shared" si="23"/>
        <v>0</v>
      </c>
      <c r="P66" s="224">
        <f t="shared" si="23"/>
        <v>0</v>
      </c>
      <c r="R66" s="60"/>
    </row>
    <row r="67" spans="1:18" s="21" customFormat="1" hidden="1" x14ac:dyDescent="0.25">
      <c r="A67" s="38">
        <v>1410000</v>
      </c>
      <c r="B67" s="28"/>
      <c r="C67" s="28"/>
      <c r="D67" s="96" t="s">
        <v>111</v>
      </c>
      <c r="E67" s="223">
        <f>SUM(E68+E69+E71)</f>
        <v>0</v>
      </c>
      <c r="F67" s="223">
        <f t="shared" ref="F67:P67" si="24">SUM(F68+F69+F71)</f>
        <v>0</v>
      </c>
      <c r="G67" s="223">
        <f t="shared" si="24"/>
        <v>0</v>
      </c>
      <c r="H67" s="224">
        <f t="shared" si="24"/>
        <v>0</v>
      </c>
      <c r="I67" s="224">
        <f t="shared" si="24"/>
        <v>0</v>
      </c>
      <c r="J67" s="224">
        <f t="shared" si="24"/>
        <v>0</v>
      </c>
      <c r="K67" s="224">
        <f t="shared" si="24"/>
        <v>0</v>
      </c>
      <c r="L67" s="224">
        <f t="shared" si="24"/>
        <v>0</v>
      </c>
      <c r="M67" s="224">
        <f t="shared" si="24"/>
        <v>0</v>
      </c>
      <c r="N67" s="224">
        <f t="shared" si="24"/>
        <v>0</v>
      </c>
      <c r="O67" s="224">
        <f t="shared" si="24"/>
        <v>0</v>
      </c>
      <c r="P67" s="224">
        <f t="shared" si="24"/>
        <v>0</v>
      </c>
      <c r="R67" s="60"/>
    </row>
    <row r="68" spans="1:18" s="22" customFormat="1" ht="18" hidden="1" customHeight="1" x14ac:dyDescent="0.25">
      <c r="A68" s="39">
        <v>1412010</v>
      </c>
      <c r="B68" s="33">
        <v>2010</v>
      </c>
      <c r="C68" s="31">
        <v>731</v>
      </c>
      <c r="D68" s="92" t="s">
        <v>81</v>
      </c>
      <c r="E68" s="221">
        <f>F68</f>
        <v>0</v>
      </c>
      <c r="F68" s="221"/>
      <c r="G68" s="221"/>
      <c r="H68" s="222"/>
      <c r="I68" s="222"/>
      <c r="J68" s="222">
        <f>K68+N68</f>
        <v>0</v>
      </c>
      <c r="K68" s="222"/>
      <c r="L68" s="222"/>
      <c r="M68" s="222"/>
      <c r="N68" s="222"/>
      <c r="O68" s="222"/>
      <c r="P68" s="222">
        <f>E68+J68</f>
        <v>0</v>
      </c>
      <c r="R68" s="62">
        <v>80101</v>
      </c>
    </row>
    <row r="69" spans="1:18" s="22" customFormat="1" ht="16.5" hidden="1" customHeight="1" x14ac:dyDescent="0.25">
      <c r="A69" s="39">
        <v>1412210</v>
      </c>
      <c r="B69" s="33">
        <v>2210</v>
      </c>
      <c r="C69" s="31"/>
      <c r="D69" s="92" t="s">
        <v>133</v>
      </c>
      <c r="E69" s="54"/>
      <c r="F69" s="54"/>
      <c r="G69" s="54">
        <f t="shared" ref="G69:P69" si="25">SUM(G70)</f>
        <v>0</v>
      </c>
      <c r="H69" s="53">
        <f t="shared" si="25"/>
        <v>0</v>
      </c>
      <c r="I69" s="53">
        <f t="shared" si="25"/>
        <v>0</v>
      </c>
      <c r="J69" s="53">
        <f t="shared" si="25"/>
        <v>0</v>
      </c>
      <c r="K69" s="53">
        <f t="shared" si="25"/>
        <v>0</v>
      </c>
      <c r="L69" s="53">
        <f t="shared" si="25"/>
        <v>0</v>
      </c>
      <c r="M69" s="53">
        <f t="shared" si="25"/>
        <v>0</v>
      </c>
      <c r="N69" s="53">
        <f t="shared" si="25"/>
        <v>0</v>
      </c>
      <c r="O69" s="53">
        <f t="shared" si="25"/>
        <v>0</v>
      </c>
      <c r="P69" s="53">
        <f t="shared" si="25"/>
        <v>0</v>
      </c>
      <c r="R69" s="62"/>
    </row>
    <row r="70" spans="1:18" s="23" customFormat="1" ht="29.25" hidden="1" customHeight="1" x14ac:dyDescent="0.3">
      <c r="A70" s="40">
        <v>1412214</v>
      </c>
      <c r="B70" s="34">
        <v>2214</v>
      </c>
      <c r="C70" s="35">
        <v>763</v>
      </c>
      <c r="D70" s="100" t="s">
        <v>132</v>
      </c>
      <c r="E70" s="58"/>
      <c r="F70" s="58"/>
      <c r="G70" s="58"/>
      <c r="H70" s="70"/>
      <c r="I70" s="70"/>
      <c r="J70" s="70">
        <f>K70+N70</f>
        <v>0</v>
      </c>
      <c r="K70" s="70"/>
      <c r="L70" s="70"/>
      <c r="M70" s="70"/>
      <c r="N70" s="70"/>
      <c r="O70" s="70"/>
      <c r="P70" s="70">
        <f>E70+J70</f>
        <v>0</v>
      </c>
      <c r="R70" s="63">
        <v>81009</v>
      </c>
    </row>
    <row r="71" spans="1:18" s="22" customFormat="1" hidden="1" x14ac:dyDescent="0.25">
      <c r="A71" s="39">
        <v>1412220</v>
      </c>
      <c r="B71" s="33">
        <v>2220</v>
      </c>
      <c r="C71" s="31">
        <v>763</v>
      </c>
      <c r="D71" s="92" t="s">
        <v>82</v>
      </c>
      <c r="E71" s="54"/>
      <c r="F71" s="54"/>
      <c r="G71" s="54"/>
      <c r="H71" s="53"/>
      <c r="I71" s="53"/>
      <c r="J71" s="53">
        <f>K71+N71</f>
        <v>0</v>
      </c>
      <c r="K71" s="53"/>
      <c r="L71" s="53"/>
      <c r="M71" s="53"/>
      <c r="N71" s="53"/>
      <c r="O71" s="53"/>
      <c r="P71" s="70">
        <f>E71+J71</f>
        <v>0</v>
      </c>
      <c r="R71" s="62">
        <v>81002</v>
      </c>
    </row>
    <row r="72" spans="1:18" s="21" customFormat="1" ht="29.25" customHeight="1" x14ac:dyDescent="0.25">
      <c r="A72" s="38">
        <v>1500000</v>
      </c>
      <c r="B72" s="28"/>
      <c r="C72" s="28"/>
      <c r="D72" s="96" t="s">
        <v>113</v>
      </c>
      <c r="E72" s="223">
        <f>SUM(E73)</f>
        <v>35758</v>
      </c>
      <c r="F72" s="223">
        <f t="shared" ref="F72:O72" si="26">SUM(F73)</f>
        <v>35758</v>
      </c>
      <c r="G72" s="223">
        <f t="shared" si="26"/>
        <v>0</v>
      </c>
      <c r="H72" s="224">
        <f t="shared" si="26"/>
        <v>0</v>
      </c>
      <c r="I72" s="224">
        <f t="shared" si="26"/>
        <v>0</v>
      </c>
      <c r="J72" s="224">
        <f t="shared" si="26"/>
        <v>0</v>
      </c>
      <c r="K72" s="224">
        <f t="shared" si="26"/>
        <v>0</v>
      </c>
      <c r="L72" s="224">
        <f t="shared" si="26"/>
        <v>0</v>
      </c>
      <c r="M72" s="224">
        <f t="shared" si="26"/>
        <v>0</v>
      </c>
      <c r="N72" s="224">
        <f t="shared" si="26"/>
        <v>0</v>
      </c>
      <c r="O72" s="224">
        <f t="shared" si="26"/>
        <v>0</v>
      </c>
      <c r="P72" s="224">
        <f>E72+J72</f>
        <v>35758</v>
      </c>
      <c r="R72" s="60"/>
    </row>
    <row r="73" spans="1:18" s="51" customFormat="1" ht="29.25" customHeight="1" x14ac:dyDescent="0.25">
      <c r="A73" s="49">
        <v>1510000</v>
      </c>
      <c r="B73" s="50"/>
      <c r="C73" s="50"/>
      <c r="D73" s="99" t="s">
        <v>113</v>
      </c>
      <c r="E73" s="223">
        <f>SUM(E74+E75+E82+E85+E95+E96+E98+E99)</f>
        <v>35758</v>
      </c>
      <c r="F73" s="223">
        <f>SUM(F74+F75+F82+F85+F95+F96+F98+F99)</f>
        <v>35758</v>
      </c>
      <c r="G73" s="223">
        <f t="shared" ref="G73:O73" si="27">SUM(G74+G75+G85+G95+G96+G98+G99)</f>
        <v>0</v>
      </c>
      <c r="H73" s="223">
        <f t="shared" si="27"/>
        <v>0</v>
      </c>
      <c r="I73" s="223">
        <f t="shared" si="27"/>
        <v>0</v>
      </c>
      <c r="J73" s="223">
        <f t="shared" si="27"/>
        <v>0</v>
      </c>
      <c r="K73" s="223">
        <f t="shared" si="27"/>
        <v>0</v>
      </c>
      <c r="L73" s="223">
        <f t="shared" si="27"/>
        <v>0</v>
      </c>
      <c r="M73" s="223">
        <f t="shared" si="27"/>
        <v>0</v>
      </c>
      <c r="N73" s="223">
        <f t="shared" si="27"/>
        <v>0</v>
      </c>
      <c r="O73" s="223">
        <f t="shared" si="27"/>
        <v>0</v>
      </c>
      <c r="P73" s="224">
        <f>E73+J73</f>
        <v>35758</v>
      </c>
      <c r="R73" s="64"/>
    </row>
    <row r="74" spans="1:18" s="22" customFormat="1" ht="46.5" hidden="1" customHeight="1" x14ac:dyDescent="0.25">
      <c r="A74" s="39">
        <v>1511060</v>
      </c>
      <c r="B74" s="33">
        <v>1060</v>
      </c>
      <c r="C74" s="31">
        <v>910</v>
      </c>
      <c r="D74" s="92" t="s">
        <v>83</v>
      </c>
      <c r="E74" s="54">
        <f t="shared" ref="E74:E99" si="28">F74</f>
        <v>0</v>
      </c>
      <c r="F74" s="54"/>
      <c r="G74" s="54"/>
      <c r="H74" s="53"/>
      <c r="I74" s="53"/>
      <c r="J74" s="53">
        <f t="shared" ref="J74:J99" si="29">K74+N74</f>
        <v>0</v>
      </c>
      <c r="K74" s="53"/>
      <c r="L74" s="53"/>
      <c r="M74" s="53"/>
      <c r="N74" s="53"/>
      <c r="O74" s="53"/>
      <c r="P74" s="53">
        <f t="shared" ref="P74:P99" si="30">E74+J74</f>
        <v>0</v>
      </c>
      <c r="R74" s="62">
        <v>70303</v>
      </c>
    </row>
    <row r="75" spans="1:18" s="22" customFormat="1" ht="60" hidden="1" x14ac:dyDescent="0.25">
      <c r="A75" s="39">
        <v>1513010</v>
      </c>
      <c r="B75" s="33">
        <v>3010</v>
      </c>
      <c r="C75" s="26"/>
      <c r="D75" s="92" t="s">
        <v>128</v>
      </c>
      <c r="E75" s="54"/>
      <c r="F75" s="54"/>
      <c r="G75" s="54">
        <f t="shared" ref="G75:P75" si="31">SUM(G76:G81)</f>
        <v>0</v>
      </c>
      <c r="H75" s="53">
        <f t="shared" si="31"/>
        <v>0</v>
      </c>
      <c r="I75" s="53">
        <f t="shared" si="31"/>
        <v>0</v>
      </c>
      <c r="J75" s="53">
        <f t="shared" si="31"/>
        <v>0</v>
      </c>
      <c r="K75" s="53">
        <f t="shared" si="31"/>
        <v>0</v>
      </c>
      <c r="L75" s="53">
        <f t="shared" si="31"/>
        <v>0</v>
      </c>
      <c r="M75" s="53">
        <f t="shared" si="31"/>
        <v>0</v>
      </c>
      <c r="N75" s="53">
        <f t="shared" si="31"/>
        <v>0</v>
      </c>
      <c r="O75" s="53">
        <f t="shared" si="31"/>
        <v>0</v>
      </c>
      <c r="P75" s="53">
        <f t="shared" si="31"/>
        <v>0</v>
      </c>
      <c r="R75" s="62"/>
    </row>
    <row r="76" spans="1:18" s="23" customFormat="1" ht="225" hidden="1" x14ac:dyDescent="0.3">
      <c r="A76" s="40">
        <v>1513011</v>
      </c>
      <c r="B76" s="34">
        <v>3011</v>
      </c>
      <c r="C76" s="42">
        <v>1030</v>
      </c>
      <c r="D76" s="100" t="s">
        <v>129</v>
      </c>
      <c r="E76" s="58">
        <f t="shared" si="28"/>
        <v>0</v>
      </c>
      <c r="F76" s="58"/>
      <c r="G76" s="58"/>
      <c r="H76" s="70"/>
      <c r="I76" s="70"/>
      <c r="J76" s="70">
        <f t="shared" si="29"/>
        <v>0</v>
      </c>
      <c r="K76" s="70"/>
      <c r="L76" s="70"/>
      <c r="M76" s="70"/>
      <c r="N76" s="70"/>
      <c r="O76" s="70"/>
      <c r="P76" s="70">
        <f t="shared" si="30"/>
        <v>0</v>
      </c>
      <c r="R76" s="63">
        <v>90201</v>
      </c>
    </row>
    <row r="77" spans="1:18" s="23" customFormat="1" ht="409.5" hidden="1" x14ac:dyDescent="0.3">
      <c r="A77" s="40">
        <v>1513012</v>
      </c>
      <c r="B77" s="34">
        <v>3012</v>
      </c>
      <c r="C77" s="42">
        <v>1030</v>
      </c>
      <c r="D77" s="100" t="s">
        <v>130</v>
      </c>
      <c r="E77" s="58">
        <f t="shared" si="28"/>
        <v>0</v>
      </c>
      <c r="F77" s="58"/>
      <c r="G77" s="58"/>
      <c r="H77" s="70"/>
      <c r="I77" s="70"/>
      <c r="J77" s="70">
        <f t="shared" si="29"/>
        <v>0</v>
      </c>
      <c r="K77" s="70"/>
      <c r="L77" s="70"/>
      <c r="M77" s="70"/>
      <c r="N77" s="70"/>
      <c r="O77" s="70"/>
      <c r="P77" s="70">
        <f t="shared" si="30"/>
        <v>0</v>
      </c>
      <c r="R77" s="63">
        <v>90204</v>
      </c>
    </row>
    <row r="78" spans="1:18" s="23" customFormat="1" ht="74.25" hidden="1" customHeight="1" x14ac:dyDescent="0.3">
      <c r="A78" s="40">
        <v>1513013</v>
      </c>
      <c r="B78" s="34">
        <v>3013</v>
      </c>
      <c r="C78" s="42">
        <v>1070</v>
      </c>
      <c r="D78" s="100" t="s">
        <v>84</v>
      </c>
      <c r="E78" s="58">
        <f t="shared" si="28"/>
        <v>0</v>
      </c>
      <c r="F78" s="58"/>
      <c r="G78" s="58"/>
      <c r="H78" s="70"/>
      <c r="I78" s="70"/>
      <c r="J78" s="70">
        <f t="shared" si="29"/>
        <v>0</v>
      </c>
      <c r="K78" s="70"/>
      <c r="L78" s="70"/>
      <c r="M78" s="70"/>
      <c r="N78" s="70"/>
      <c r="O78" s="70"/>
      <c r="P78" s="70">
        <f t="shared" si="30"/>
        <v>0</v>
      </c>
      <c r="R78" s="63">
        <v>90207</v>
      </c>
    </row>
    <row r="79" spans="1:18" s="23" customFormat="1" ht="166.5" hidden="1" customHeight="1" x14ac:dyDescent="0.3">
      <c r="A79" s="40">
        <v>1513014</v>
      </c>
      <c r="B79" s="34">
        <v>3014</v>
      </c>
      <c r="C79" s="42">
        <v>1070</v>
      </c>
      <c r="D79" s="100" t="s">
        <v>131</v>
      </c>
      <c r="E79" s="58">
        <f t="shared" si="28"/>
        <v>0</v>
      </c>
      <c r="F79" s="58"/>
      <c r="G79" s="58"/>
      <c r="H79" s="70"/>
      <c r="I79" s="70"/>
      <c r="J79" s="70">
        <f t="shared" si="29"/>
        <v>0</v>
      </c>
      <c r="K79" s="70"/>
      <c r="L79" s="70"/>
      <c r="M79" s="70"/>
      <c r="N79" s="70"/>
      <c r="O79" s="70"/>
      <c r="P79" s="70">
        <f t="shared" si="30"/>
        <v>0</v>
      </c>
      <c r="R79" s="63">
        <v>90210</v>
      </c>
    </row>
    <row r="80" spans="1:18" s="23" customFormat="1" ht="30" hidden="1" x14ac:dyDescent="0.3">
      <c r="A80" s="40">
        <v>1513015</v>
      </c>
      <c r="B80" s="34">
        <v>3015</v>
      </c>
      <c r="C80" s="42">
        <v>1070</v>
      </c>
      <c r="D80" s="100" t="s">
        <v>85</v>
      </c>
      <c r="E80" s="58">
        <f t="shared" si="28"/>
        <v>0</v>
      </c>
      <c r="F80" s="58"/>
      <c r="G80" s="58"/>
      <c r="H80" s="70"/>
      <c r="I80" s="70"/>
      <c r="J80" s="70">
        <f t="shared" si="29"/>
        <v>0</v>
      </c>
      <c r="K80" s="70"/>
      <c r="L80" s="70"/>
      <c r="M80" s="70"/>
      <c r="N80" s="70"/>
      <c r="O80" s="70"/>
      <c r="P80" s="70">
        <f t="shared" si="30"/>
        <v>0</v>
      </c>
      <c r="R80" s="63">
        <v>90215</v>
      </c>
    </row>
    <row r="81" spans="1:18" s="23" customFormat="1" ht="30" hidden="1" x14ac:dyDescent="0.3">
      <c r="A81" s="40">
        <v>1513016</v>
      </c>
      <c r="B81" s="34">
        <v>3016</v>
      </c>
      <c r="C81" s="42">
        <v>1060</v>
      </c>
      <c r="D81" s="100" t="s">
        <v>86</v>
      </c>
      <c r="E81" s="58">
        <f t="shared" si="28"/>
        <v>0</v>
      </c>
      <c r="F81" s="58"/>
      <c r="G81" s="58"/>
      <c r="H81" s="70"/>
      <c r="I81" s="70"/>
      <c r="J81" s="70">
        <f t="shared" si="29"/>
        <v>0</v>
      </c>
      <c r="K81" s="70"/>
      <c r="L81" s="70"/>
      <c r="M81" s="70"/>
      <c r="N81" s="70"/>
      <c r="O81" s="70"/>
      <c r="P81" s="70">
        <f t="shared" si="30"/>
        <v>0</v>
      </c>
      <c r="R81" s="63">
        <v>90405</v>
      </c>
    </row>
    <row r="82" spans="1:18" s="22" customFormat="1" ht="90" x14ac:dyDescent="0.2">
      <c r="A82" s="39">
        <v>1513030</v>
      </c>
      <c r="B82" s="33">
        <v>3030</v>
      </c>
      <c r="C82" s="41"/>
      <c r="D82" s="92" t="s">
        <v>151</v>
      </c>
      <c r="E82" s="221">
        <f>F82</f>
        <v>35758</v>
      </c>
      <c r="F82" s="221">
        <f t="shared" ref="F82:O82" si="32">SUM(F83:F84)</f>
        <v>35758</v>
      </c>
      <c r="G82" s="221">
        <f t="shared" si="32"/>
        <v>0</v>
      </c>
      <c r="H82" s="221">
        <f t="shared" si="32"/>
        <v>0</v>
      </c>
      <c r="I82" s="221">
        <f t="shared" si="32"/>
        <v>0</v>
      </c>
      <c r="J82" s="221">
        <f t="shared" si="32"/>
        <v>0</v>
      </c>
      <c r="K82" s="221">
        <f t="shared" si="32"/>
        <v>0</v>
      </c>
      <c r="L82" s="221">
        <f t="shared" si="32"/>
        <v>0</v>
      </c>
      <c r="M82" s="221">
        <f t="shared" si="32"/>
        <v>0</v>
      </c>
      <c r="N82" s="221">
        <f t="shared" si="32"/>
        <v>0</v>
      </c>
      <c r="O82" s="221">
        <f t="shared" si="32"/>
        <v>0</v>
      </c>
      <c r="P82" s="222">
        <f t="shared" si="30"/>
        <v>35758</v>
      </c>
    </row>
    <row r="83" spans="1:18" s="23" customFormat="1" ht="90" hidden="1" x14ac:dyDescent="0.25">
      <c r="A83" s="40">
        <v>1513033</v>
      </c>
      <c r="B83" s="34">
        <v>3033</v>
      </c>
      <c r="C83" s="42"/>
      <c r="D83" s="100" t="s">
        <v>152</v>
      </c>
      <c r="E83" s="238"/>
      <c r="F83" s="238"/>
      <c r="G83" s="238"/>
      <c r="H83" s="239"/>
      <c r="I83" s="239"/>
      <c r="J83" s="239"/>
      <c r="K83" s="239"/>
      <c r="L83" s="239"/>
      <c r="M83" s="239"/>
      <c r="N83" s="239"/>
      <c r="O83" s="239"/>
      <c r="P83" s="239">
        <f t="shared" si="30"/>
        <v>0</v>
      </c>
      <c r="R83" s="62">
        <v>90209</v>
      </c>
    </row>
    <row r="84" spans="1:18" s="23" customFormat="1" ht="30" x14ac:dyDescent="0.3">
      <c r="A84" s="40">
        <v>1513034</v>
      </c>
      <c r="B84" s="34">
        <v>3034</v>
      </c>
      <c r="C84" s="42"/>
      <c r="D84" s="100" t="s">
        <v>153</v>
      </c>
      <c r="E84" s="238">
        <f>F84</f>
        <v>35758</v>
      </c>
      <c r="F84" s="238">
        <v>35758</v>
      </c>
      <c r="G84" s="238"/>
      <c r="H84" s="239"/>
      <c r="I84" s="239"/>
      <c r="J84" s="239"/>
      <c r="K84" s="239"/>
      <c r="L84" s="239"/>
      <c r="M84" s="239"/>
      <c r="N84" s="239"/>
      <c r="O84" s="239"/>
      <c r="P84" s="239">
        <f t="shared" si="30"/>
        <v>35758</v>
      </c>
      <c r="R84" s="63">
        <v>90214</v>
      </c>
    </row>
    <row r="85" spans="1:18" s="22" customFormat="1" ht="45" hidden="1" x14ac:dyDescent="0.25">
      <c r="A85" s="39">
        <v>1513040</v>
      </c>
      <c r="B85" s="33">
        <v>3040</v>
      </c>
      <c r="C85" s="26"/>
      <c r="D85" s="92" t="s">
        <v>87</v>
      </c>
      <c r="E85" s="58">
        <f t="shared" si="28"/>
        <v>0</v>
      </c>
      <c r="F85" s="54"/>
      <c r="G85" s="54">
        <f t="shared" ref="G85:P85" si="33">SUM(G86:G94)</f>
        <v>0</v>
      </c>
      <c r="H85" s="53">
        <f t="shared" si="33"/>
        <v>0</v>
      </c>
      <c r="I85" s="53">
        <f t="shared" si="33"/>
        <v>0</v>
      </c>
      <c r="J85" s="53">
        <f t="shared" si="33"/>
        <v>0</v>
      </c>
      <c r="K85" s="53">
        <f t="shared" si="33"/>
        <v>0</v>
      </c>
      <c r="L85" s="53">
        <f t="shared" si="33"/>
        <v>0</v>
      </c>
      <c r="M85" s="53">
        <f t="shared" si="33"/>
        <v>0</v>
      </c>
      <c r="N85" s="53">
        <f t="shared" si="33"/>
        <v>0</v>
      </c>
      <c r="O85" s="53">
        <f t="shared" si="33"/>
        <v>0</v>
      </c>
      <c r="P85" s="53">
        <f t="shared" si="33"/>
        <v>0</v>
      </c>
      <c r="R85" s="62"/>
    </row>
    <row r="86" spans="1:18" s="23" customFormat="1" ht="15.75" hidden="1" customHeight="1" x14ac:dyDescent="0.3">
      <c r="A86" s="40">
        <v>1513041</v>
      </c>
      <c r="B86" s="34">
        <v>3041</v>
      </c>
      <c r="C86" s="42">
        <v>1040</v>
      </c>
      <c r="D86" s="100" t="s">
        <v>88</v>
      </c>
      <c r="E86" s="58">
        <f t="shared" si="28"/>
        <v>0</v>
      </c>
      <c r="F86" s="58"/>
      <c r="G86" s="58"/>
      <c r="H86" s="70"/>
      <c r="I86" s="70"/>
      <c r="J86" s="70">
        <f t="shared" si="29"/>
        <v>0</v>
      </c>
      <c r="K86" s="70"/>
      <c r="L86" s="70"/>
      <c r="M86" s="70"/>
      <c r="N86" s="70"/>
      <c r="O86" s="70"/>
      <c r="P86" s="70">
        <f t="shared" si="30"/>
        <v>0</v>
      </c>
      <c r="R86" s="63">
        <v>90302</v>
      </c>
    </row>
    <row r="87" spans="1:18" s="23" customFormat="1" ht="30" hidden="1" x14ac:dyDescent="0.3">
      <c r="A87" s="40">
        <v>1513042</v>
      </c>
      <c r="B87" s="34">
        <v>3042</v>
      </c>
      <c r="C87" s="42">
        <v>1040</v>
      </c>
      <c r="D87" s="100" t="s">
        <v>89</v>
      </c>
      <c r="E87" s="58">
        <f t="shared" si="28"/>
        <v>0</v>
      </c>
      <c r="F87" s="58"/>
      <c r="G87" s="58"/>
      <c r="H87" s="70"/>
      <c r="I87" s="70"/>
      <c r="J87" s="70">
        <f t="shared" si="29"/>
        <v>0</v>
      </c>
      <c r="K87" s="70"/>
      <c r="L87" s="70"/>
      <c r="M87" s="70"/>
      <c r="N87" s="70"/>
      <c r="O87" s="70"/>
      <c r="P87" s="70">
        <f t="shared" si="30"/>
        <v>0</v>
      </c>
      <c r="R87" s="63">
        <v>90303</v>
      </c>
    </row>
    <row r="88" spans="1:18" s="23" customFormat="1" ht="18.75" hidden="1" x14ac:dyDescent="0.3">
      <c r="A88" s="40">
        <v>1513043</v>
      </c>
      <c r="B88" s="34">
        <v>3043</v>
      </c>
      <c r="C88" s="42">
        <v>1040</v>
      </c>
      <c r="D88" s="100" t="s">
        <v>90</v>
      </c>
      <c r="E88" s="58">
        <f t="shared" si="28"/>
        <v>0</v>
      </c>
      <c r="F88" s="58"/>
      <c r="G88" s="58"/>
      <c r="H88" s="70"/>
      <c r="I88" s="70"/>
      <c r="J88" s="70">
        <f t="shared" si="29"/>
        <v>0</v>
      </c>
      <c r="K88" s="70"/>
      <c r="L88" s="70"/>
      <c r="M88" s="70"/>
      <c r="N88" s="70"/>
      <c r="O88" s="70"/>
      <c r="P88" s="70">
        <f t="shared" si="30"/>
        <v>0</v>
      </c>
      <c r="R88" s="63">
        <v>90304</v>
      </c>
    </row>
    <row r="89" spans="1:18" s="23" customFormat="1" ht="30" hidden="1" x14ac:dyDescent="0.3">
      <c r="A89" s="40">
        <v>1513044</v>
      </c>
      <c r="B89" s="34">
        <v>3044</v>
      </c>
      <c r="C89" s="42">
        <v>1040</v>
      </c>
      <c r="D89" s="100" t="s">
        <v>91</v>
      </c>
      <c r="E89" s="58">
        <f t="shared" si="28"/>
        <v>0</v>
      </c>
      <c r="F89" s="58"/>
      <c r="G89" s="58"/>
      <c r="H89" s="70"/>
      <c r="I89" s="70"/>
      <c r="J89" s="70">
        <f t="shared" si="29"/>
        <v>0</v>
      </c>
      <c r="K89" s="70"/>
      <c r="L89" s="70"/>
      <c r="M89" s="70"/>
      <c r="N89" s="70"/>
      <c r="O89" s="70"/>
      <c r="P89" s="70">
        <f t="shared" si="30"/>
        <v>0</v>
      </c>
      <c r="R89" s="63">
        <v>90305</v>
      </c>
    </row>
    <row r="90" spans="1:18" s="23" customFormat="1" ht="18.75" hidden="1" x14ac:dyDescent="0.3">
      <c r="A90" s="40">
        <v>1513045</v>
      </c>
      <c r="B90" s="34">
        <v>3045</v>
      </c>
      <c r="C90" s="42">
        <v>1040</v>
      </c>
      <c r="D90" s="100" t="s">
        <v>92</v>
      </c>
      <c r="E90" s="58">
        <f t="shared" si="28"/>
        <v>0</v>
      </c>
      <c r="F90" s="58"/>
      <c r="G90" s="58"/>
      <c r="H90" s="70"/>
      <c r="I90" s="70"/>
      <c r="J90" s="70">
        <f t="shared" si="29"/>
        <v>0</v>
      </c>
      <c r="K90" s="70"/>
      <c r="L90" s="70"/>
      <c r="M90" s="70"/>
      <c r="N90" s="70"/>
      <c r="O90" s="70"/>
      <c r="P90" s="70">
        <f t="shared" si="30"/>
        <v>0</v>
      </c>
      <c r="R90" s="63">
        <v>90306</v>
      </c>
    </row>
    <row r="91" spans="1:18" s="23" customFormat="1" ht="18.75" hidden="1" x14ac:dyDescent="0.3">
      <c r="A91" s="40">
        <v>1513046</v>
      </c>
      <c r="B91" s="34">
        <v>3046</v>
      </c>
      <c r="C91" s="42">
        <v>1040</v>
      </c>
      <c r="D91" s="100" t="s">
        <v>93</v>
      </c>
      <c r="E91" s="58">
        <f t="shared" si="28"/>
        <v>0</v>
      </c>
      <c r="F91" s="58"/>
      <c r="G91" s="58"/>
      <c r="H91" s="70"/>
      <c r="I91" s="70"/>
      <c r="J91" s="70">
        <f t="shared" si="29"/>
        <v>0</v>
      </c>
      <c r="K91" s="70"/>
      <c r="L91" s="70"/>
      <c r="M91" s="70"/>
      <c r="N91" s="70"/>
      <c r="O91" s="70"/>
      <c r="P91" s="70">
        <f t="shared" si="30"/>
        <v>0</v>
      </c>
      <c r="R91" s="63">
        <v>90307</v>
      </c>
    </row>
    <row r="92" spans="1:18" s="23" customFormat="1" ht="18.75" hidden="1" x14ac:dyDescent="0.3">
      <c r="A92" s="40">
        <v>1513047</v>
      </c>
      <c r="B92" s="34">
        <v>3047</v>
      </c>
      <c r="C92" s="42">
        <v>1040</v>
      </c>
      <c r="D92" s="100" t="s">
        <v>94</v>
      </c>
      <c r="E92" s="58">
        <f t="shared" si="28"/>
        <v>0</v>
      </c>
      <c r="F92" s="58"/>
      <c r="G92" s="58"/>
      <c r="H92" s="70"/>
      <c r="I92" s="70"/>
      <c r="J92" s="70">
        <f t="shared" si="29"/>
        <v>0</v>
      </c>
      <c r="K92" s="70"/>
      <c r="L92" s="70"/>
      <c r="M92" s="70"/>
      <c r="N92" s="70"/>
      <c r="O92" s="70"/>
      <c r="P92" s="70">
        <f t="shared" si="30"/>
        <v>0</v>
      </c>
      <c r="R92" s="63">
        <v>90308</v>
      </c>
    </row>
    <row r="93" spans="1:18" s="23" customFormat="1" ht="30" hidden="1" x14ac:dyDescent="0.3">
      <c r="A93" s="40">
        <v>1513048</v>
      </c>
      <c r="B93" s="34">
        <v>3048</v>
      </c>
      <c r="C93" s="42">
        <v>1040</v>
      </c>
      <c r="D93" s="100" t="s">
        <v>95</v>
      </c>
      <c r="E93" s="58">
        <f t="shared" si="28"/>
        <v>0</v>
      </c>
      <c r="F93" s="58"/>
      <c r="G93" s="58"/>
      <c r="H93" s="70"/>
      <c r="I93" s="70"/>
      <c r="J93" s="70">
        <f t="shared" si="29"/>
        <v>0</v>
      </c>
      <c r="K93" s="70"/>
      <c r="L93" s="70"/>
      <c r="M93" s="70"/>
      <c r="N93" s="70"/>
      <c r="O93" s="70"/>
      <c r="P93" s="70">
        <f t="shared" si="30"/>
        <v>0</v>
      </c>
      <c r="R93" s="63">
        <v>90401</v>
      </c>
    </row>
    <row r="94" spans="1:18" s="23" customFormat="1" ht="30" hidden="1" x14ac:dyDescent="0.3">
      <c r="A94" s="40">
        <v>1513049</v>
      </c>
      <c r="B94" s="34">
        <v>3049</v>
      </c>
      <c r="C94" s="42">
        <v>1010</v>
      </c>
      <c r="D94" s="100" t="s">
        <v>96</v>
      </c>
      <c r="E94" s="58">
        <f t="shared" si="28"/>
        <v>0</v>
      </c>
      <c r="F94" s="58"/>
      <c r="G94" s="58"/>
      <c r="H94" s="70"/>
      <c r="I94" s="70"/>
      <c r="J94" s="70">
        <f t="shared" si="29"/>
        <v>0</v>
      </c>
      <c r="K94" s="70"/>
      <c r="L94" s="70"/>
      <c r="M94" s="70"/>
      <c r="N94" s="70"/>
      <c r="O94" s="70"/>
      <c r="P94" s="70">
        <f t="shared" si="30"/>
        <v>0</v>
      </c>
      <c r="R94" s="63">
        <v>91300</v>
      </c>
    </row>
    <row r="95" spans="1:18" s="22" customFormat="1" ht="30" hidden="1" x14ac:dyDescent="0.25">
      <c r="A95" s="39">
        <v>1513080</v>
      </c>
      <c r="B95" s="33">
        <v>3080</v>
      </c>
      <c r="C95" s="41">
        <v>1010</v>
      </c>
      <c r="D95" s="92" t="s">
        <v>97</v>
      </c>
      <c r="E95" s="54">
        <f t="shared" si="28"/>
        <v>0</v>
      </c>
      <c r="F95" s="54"/>
      <c r="G95" s="54"/>
      <c r="H95" s="53"/>
      <c r="I95" s="53"/>
      <c r="J95" s="53">
        <f t="shared" si="29"/>
        <v>0</v>
      </c>
      <c r="K95" s="53"/>
      <c r="L95" s="53"/>
      <c r="M95" s="53"/>
      <c r="N95" s="53"/>
      <c r="O95" s="53"/>
      <c r="P95" s="53">
        <f t="shared" si="30"/>
        <v>0</v>
      </c>
      <c r="R95" s="62">
        <v>90413</v>
      </c>
    </row>
    <row r="96" spans="1:18" s="22" customFormat="1" ht="60.75" hidden="1" customHeight="1" x14ac:dyDescent="0.25">
      <c r="A96" s="39">
        <v>1513180</v>
      </c>
      <c r="B96" s="33">
        <v>3180</v>
      </c>
      <c r="C96" s="41"/>
      <c r="D96" s="92" t="s">
        <v>98</v>
      </c>
      <c r="E96" s="54">
        <f t="shared" si="28"/>
        <v>0</v>
      </c>
      <c r="F96" s="54"/>
      <c r="G96" s="54"/>
      <c r="H96" s="53"/>
      <c r="I96" s="53"/>
      <c r="J96" s="53">
        <f t="shared" si="29"/>
        <v>0</v>
      </c>
      <c r="K96" s="53"/>
      <c r="L96" s="53"/>
      <c r="M96" s="53"/>
      <c r="N96" s="53"/>
      <c r="O96" s="53"/>
      <c r="P96" s="53">
        <f t="shared" si="30"/>
        <v>0</v>
      </c>
      <c r="R96" s="62"/>
    </row>
    <row r="97" spans="1:18" s="23" customFormat="1" ht="61.5" hidden="1" customHeight="1" x14ac:dyDescent="0.25">
      <c r="A97" s="40">
        <v>1513181</v>
      </c>
      <c r="B97" s="34">
        <v>3181</v>
      </c>
      <c r="C97" s="42">
        <v>1010</v>
      </c>
      <c r="D97" s="100" t="s">
        <v>9</v>
      </c>
      <c r="E97" s="58">
        <f t="shared" si="28"/>
        <v>0</v>
      </c>
      <c r="F97" s="58"/>
      <c r="G97" s="58"/>
      <c r="H97" s="70"/>
      <c r="I97" s="70"/>
      <c r="J97" s="70">
        <f t="shared" si="29"/>
        <v>0</v>
      </c>
      <c r="K97" s="70"/>
      <c r="L97" s="70"/>
      <c r="M97" s="70"/>
      <c r="N97" s="70"/>
      <c r="O97" s="70"/>
      <c r="P97" s="70">
        <f t="shared" si="30"/>
        <v>0</v>
      </c>
      <c r="R97" s="62">
        <v>91205</v>
      </c>
    </row>
    <row r="98" spans="1:18" s="22" customFormat="1" ht="58.5" hidden="1" customHeight="1" x14ac:dyDescent="0.25">
      <c r="A98" s="39">
        <v>1513190</v>
      </c>
      <c r="B98" s="33">
        <v>3190</v>
      </c>
      <c r="C98" s="41">
        <v>1060</v>
      </c>
      <c r="D98" s="92" t="s">
        <v>10</v>
      </c>
      <c r="E98" s="54">
        <f t="shared" si="28"/>
        <v>0</v>
      </c>
      <c r="F98" s="54"/>
      <c r="G98" s="54"/>
      <c r="H98" s="53"/>
      <c r="I98" s="53"/>
      <c r="J98" s="53">
        <f t="shared" si="29"/>
        <v>0</v>
      </c>
      <c r="K98" s="53"/>
      <c r="L98" s="53"/>
      <c r="M98" s="53"/>
      <c r="N98" s="53"/>
      <c r="O98" s="53"/>
      <c r="P98" s="53">
        <f t="shared" si="30"/>
        <v>0</v>
      </c>
      <c r="R98" s="62">
        <v>91207</v>
      </c>
    </row>
    <row r="99" spans="1:18" s="22" customFormat="1" hidden="1" x14ac:dyDescent="0.25">
      <c r="A99" s="39">
        <v>1513400</v>
      </c>
      <c r="B99" s="33">
        <v>3400</v>
      </c>
      <c r="C99" s="41">
        <v>1090</v>
      </c>
      <c r="D99" s="92" t="s">
        <v>5</v>
      </c>
      <c r="E99" s="54">
        <f t="shared" si="28"/>
        <v>0</v>
      </c>
      <c r="F99" s="54"/>
      <c r="G99" s="54"/>
      <c r="H99" s="53"/>
      <c r="I99" s="53"/>
      <c r="J99" s="53">
        <f t="shared" si="29"/>
        <v>0</v>
      </c>
      <c r="K99" s="53"/>
      <c r="L99" s="53"/>
      <c r="M99" s="53"/>
      <c r="N99" s="53"/>
      <c r="O99" s="53"/>
      <c r="P99" s="53">
        <f t="shared" si="30"/>
        <v>0</v>
      </c>
      <c r="R99" s="62">
        <v>90412</v>
      </c>
    </row>
    <row r="100" spans="1:18" s="21" customFormat="1" hidden="1" x14ac:dyDescent="0.25">
      <c r="A100" s="38">
        <v>2400000</v>
      </c>
      <c r="B100" s="28"/>
      <c r="C100" s="28"/>
      <c r="D100" s="96" t="s">
        <v>11</v>
      </c>
      <c r="E100" s="71">
        <f>SUM(E101)</f>
        <v>0</v>
      </c>
      <c r="F100" s="71">
        <f t="shared" ref="F100:P100" si="34">SUM(F101)</f>
        <v>0</v>
      </c>
      <c r="G100" s="71">
        <f t="shared" si="34"/>
        <v>0</v>
      </c>
      <c r="H100" s="52">
        <f t="shared" si="34"/>
        <v>0</v>
      </c>
      <c r="I100" s="52">
        <f t="shared" si="34"/>
        <v>0</v>
      </c>
      <c r="J100" s="52">
        <f t="shared" si="34"/>
        <v>0</v>
      </c>
      <c r="K100" s="52">
        <f t="shared" si="34"/>
        <v>0</v>
      </c>
      <c r="L100" s="52">
        <f t="shared" si="34"/>
        <v>0</v>
      </c>
      <c r="M100" s="52">
        <f t="shared" si="34"/>
        <v>0</v>
      </c>
      <c r="N100" s="52">
        <f t="shared" si="34"/>
        <v>0</v>
      </c>
      <c r="O100" s="52">
        <f t="shared" si="34"/>
        <v>0</v>
      </c>
      <c r="P100" s="52">
        <f t="shared" si="34"/>
        <v>0</v>
      </c>
      <c r="R100" s="60"/>
    </row>
    <row r="101" spans="1:18" s="21" customFormat="1" hidden="1" x14ac:dyDescent="0.25">
      <c r="A101" s="38">
        <v>2410000</v>
      </c>
      <c r="B101" s="28"/>
      <c r="C101" s="28"/>
      <c r="D101" s="96" t="s">
        <v>11</v>
      </c>
      <c r="E101" s="71">
        <f>SUM(E102:E107)</f>
        <v>0</v>
      </c>
      <c r="F101" s="71">
        <f t="shared" ref="F101:P101" si="35">SUM(F102:F107)</f>
        <v>0</v>
      </c>
      <c r="G101" s="71">
        <f t="shared" si="35"/>
        <v>0</v>
      </c>
      <c r="H101" s="52">
        <f t="shared" si="35"/>
        <v>0</v>
      </c>
      <c r="I101" s="52">
        <f t="shared" si="35"/>
        <v>0</v>
      </c>
      <c r="J101" s="52">
        <f t="shared" si="35"/>
        <v>0</v>
      </c>
      <c r="K101" s="52">
        <f t="shared" si="35"/>
        <v>0</v>
      </c>
      <c r="L101" s="52">
        <f t="shared" si="35"/>
        <v>0</v>
      </c>
      <c r="M101" s="52">
        <f t="shared" si="35"/>
        <v>0</v>
      </c>
      <c r="N101" s="52">
        <f t="shared" si="35"/>
        <v>0</v>
      </c>
      <c r="O101" s="52">
        <f t="shared" si="35"/>
        <v>0</v>
      </c>
      <c r="P101" s="52">
        <f t="shared" si="35"/>
        <v>0</v>
      </c>
      <c r="R101" s="60"/>
    </row>
    <row r="102" spans="1:18" s="22" customFormat="1" hidden="1" x14ac:dyDescent="0.25">
      <c r="A102" s="39">
        <v>2414060</v>
      </c>
      <c r="B102" s="33">
        <v>4060</v>
      </c>
      <c r="C102" s="31">
        <v>824</v>
      </c>
      <c r="D102" s="92" t="s">
        <v>101</v>
      </c>
      <c r="E102" s="54">
        <f t="shared" ref="E102:E107" si="36">SUM(F102)</f>
        <v>0</v>
      </c>
      <c r="F102" s="54"/>
      <c r="G102" s="54"/>
      <c r="H102" s="53"/>
      <c r="I102" s="53"/>
      <c r="J102" s="53">
        <f t="shared" ref="J102:J107" si="37">K102+N102</f>
        <v>0</v>
      </c>
      <c r="K102" s="53"/>
      <c r="L102" s="53"/>
      <c r="M102" s="53"/>
      <c r="N102" s="53"/>
      <c r="O102" s="53"/>
      <c r="P102" s="53">
        <f t="shared" ref="P102:P107" si="38">E102+J102</f>
        <v>0</v>
      </c>
      <c r="R102" s="62">
        <v>110201</v>
      </c>
    </row>
    <row r="103" spans="1:18" s="22" customFormat="1" hidden="1" x14ac:dyDescent="0.25">
      <c r="A103" s="39">
        <v>2414070</v>
      </c>
      <c r="B103" s="33">
        <v>4070</v>
      </c>
      <c r="C103" s="31">
        <v>824</v>
      </c>
      <c r="D103" s="92" t="s">
        <v>102</v>
      </c>
      <c r="E103" s="54">
        <f t="shared" si="36"/>
        <v>0</v>
      </c>
      <c r="F103" s="54"/>
      <c r="G103" s="54"/>
      <c r="H103" s="53"/>
      <c r="I103" s="53"/>
      <c r="J103" s="53">
        <f t="shared" si="37"/>
        <v>0</v>
      </c>
      <c r="K103" s="53"/>
      <c r="L103" s="53"/>
      <c r="M103" s="53"/>
      <c r="N103" s="53"/>
      <c r="O103" s="53"/>
      <c r="P103" s="53">
        <f t="shared" si="38"/>
        <v>0</v>
      </c>
      <c r="R103" s="62">
        <v>110202</v>
      </c>
    </row>
    <row r="104" spans="1:18" s="22" customFormat="1" ht="30" hidden="1" x14ac:dyDescent="0.25">
      <c r="A104" s="39">
        <v>2414090</v>
      </c>
      <c r="B104" s="33">
        <v>4090</v>
      </c>
      <c r="C104" s="31">
        <v>828</v>
      </c>
      <c r="D104" s="92" t="s">
        <v>103</v>
      </c>
      <c r="E104" s="54">
        <f t="shared" si="36"/>
        <v>0</v>
      </c>
      <c r="F104" s="54"/>
      <c r="G104" s="54"/>
      <c r="H104" s="53"/>
      <c r="I104" s="53"/>
      <c r="J104" s="53">
        <f t="shared" si="37"/>
        <v>0</v>
      </c>
      <c r="K104" s="53"/>
      <c r="L104" s="53"/>
      <c r="M104" s="53"/>
      <c r="N104" s="53"/>
      <c r="O104" s="53"/>
      <c r="P104" s="53">
        <f t="shared" si="38"/>
        <v>0</v>
      </c>
      <c r="R104" s="62">
        <v>11204</v>
      </c>
    </row>
    <row r="105" spans="1:18" s="22" customFormat="1" hidden="1" x14ac:dyDescent="0.25">
      <c r="A105" s="39">
        <v>2414100</v>
      </c>
      <c r="B105" s="33">
        <v>4100</v>
      </c>
      <c r="C105" s="31">
        <v>960</v>
      </c>
      <c r="D105" s="92" t="s">
        <v>104</v>
      </c>
      <c r="E105" s="54">
        <f t="shared" si="36"/>
        <v>0</v>
      </c>
      <c r="F105" s="54"/>
      <c r="G105" s="54"/>
      <c r="H105" s="53"/>
      <c r="I105" s="53"/>
      <c r="J105" s="53">
        <f t="shared" si="37"/>
        <v>0</v>
      </c>
      <c r="K105" s="53"/>
      <c r="L105" s="53"/>
      <c r="M105" s="53"/>
      <c r="N105" s="53"/>
      <c r="O105" s="53"/>
      <c r="P105" s="53">
        <f t="shared" si="38"/>
        <v>0</v>
      </c>
      <c r="R105" s="62">
        <v>110205</v>
      </c>
    </row>
    <row r="106" spans="1:18" s="22" customFormat="1" hidden="1" x14ac:dyDescent="0.25">
      <c r="A106" s="39">
        <v>2414200</v>
      </c>
      <c r="B106" s="33">
        <v>4200</v>
      </c>
      <c r="C106" s="31">
        <v>829</v>
      </c>
      <c r="D106" s="92" t="s">
        <v>105</v>
      </c>
      <c r="E106" s="54">
        <f t="shared" si="36"/>
        <v>0</v>
      </c>
      <c r="F106" s="54"/>
      <c r="G106" s="54"/>
      <c r="H106" s="53"/>
      <c r="I106" s="53"/>
      <c r="J106" s="53">
        <f t="shared" si="37"/>
        <v>0</v>
      </c>
      <c r="K106" s="53"/>
      <c r="L106" s="53"/>
      <c r="M106" s="53"/>
      <c r="N106" s="53"/>
      <c r="O106" s="53"/>
      <c r="P106" s="53">
        <f t="shared" si="38"/>
        <v>0</v>
      </c>
      <c r="R106" s="62">
        <v>110502</v>
      </c>
    </row>
    <row r="107" spans="1:18" s="22" customFormat="1" hidden="1" x14ac:dyDescent="0.25">
      <c r="A107" s="39">
        <v>2413240</v>
      </c>
      <c r="B107" s="33">
        <v>3240</v>
      </c>
      <c r="C107" s="26">
        <v>1050</v>
      </c>
      <c r="D107" s="92" t="s">
        <v>3</v>
      </c>
      <c r="E107" s="54">
        <f t="shared" si="36"/>
        <v>0</v>
      </c>
      <c r="F107" s="54"/>
      <c r="G107" s="54"/>
      <c r="H107" s="53"/>
      <c r="I107" s="53"/>
      <c r="J107" s="53">
        <f t="shared" si="37"/>
        <v>0</v>
      </c>
      <c r="K107" s="53"/>
      <c r="L107" s="53"/>
      <c r="M107" s="53"/>
      <c r="N107" s="53"/>
      <c r="O107" s="53"/>
      <c r="P107" s="53">
        <f t="shared" si="38"/>
        <v>0</v>
      </c>
      <c r="R107" s="62">
        <v>90501</v>
      </c>
    </row>
    <row r="108" spans="1:18" s="21" customFormat="1" hidden="1" x14ac:dyDescent="0.25">
      <c r="A108" s="38">
        <v>7500000</v>
      </c>
      <c r="B108" s="28"/>
      <c r="C108" s="28"/>
      <c r="D108" s="96" t="s">
        <v>63</v>
      </c>
      <c r="E108" s="71">
        <f>SUM(E109)</f>
        <v>0</v>
      </c>
      <c r="F108" s="71">
        <f t="shared" ref="F108:P108" si="39">SUM(F109)</f>
        <v>0</v>
      </c>
      <c r="G108" s="71">
        <f t="shared" si="39"/>
        <v>0</v>
      </c>
      <c r="H108" s="52">
        <f t="shared" si="39"/>
        <v>0</v>
      </c>
      <c r="I108" s="52">
        <f t="shared" si="39"/>
        <v>0</v>
      </c>
      <c r="J108" s="52">
        <f t="shared" si="39"/>
        <v>0</v>
      </c>
      <c r="K108" s="52">
        <f t="shared" si="39"/>
        <v>0</v>
      </c>
      <c r="L108" s="52">
        <f t="shared" si="39"/>
        <v>0</v>
      </c>
      <c r="M108" s="52">
        <f t="shared" si="39"/>
        <v>0</v>
      </c>
      <c r="N108" s="52">
        <f t="shared" si="39"/>
        <v>0</v>
      </c>
      <c r="O108" s="52">
        <f t="shared" si="39"/>
        <v>0</v>
      </c>
      <c r="P108" s="52">
        <f t="shared" si="39"/>
        <v>0</v>
      </c>
      <c r="R108" s="60"/>
    </row>
    <row r="109" spans="1:18" s="21" customFormat="1" hidden="1" x14ac:dyDescent="0.25">
      <c r="A109" s="38">
        <v>7510000</v>
      </c>
      <c r="B109" s="28"/>
      <c r="C109" s="28"/>
      <c r="D109" s="96" t="s">
        <v>63</v>
      </c>
      <c r="E109" s="71">
        <f>SUM(E110:E111)</f>
        <v>0</v>
      </c>
      <c r="F109" s="71">
        <f t="shared" ref="F109:P109" si="40">SUM(F110:F111)</f>
        <v>0</v>
      </c>
      <c r="G109" s="71">
        <f t="shared" si="40"/>
        <v>0</v>
      </c>
      <c r="H109" s="52">
        <f t="shared" si="40"/>
        <v>0</v>
      </c>
      <c r="I109" s="52">
        <f t="shared" si="40"/>
        <v>0</v>
      </c>
      <c r="J109" s="52">
        <f t="shared" si="40"/>
        <v>0</v>
      </c>
      <c r="K109" s="52">
        <f t="shared" si="40"/>
        <v>0</v>
      </c>
      <c r="L109" s="52">
        <f t="shared" si="40"/>
        <v>0</v>
      </c>
      <c r="M109" s="52">
        <f t="shared" si="40"/>
        <v>0</v>
      </c>
      <c r="N109" s="52">
        <f t="shared" si="40"/>
        <v>0</v>
      </c>
      <c r="O109" s="52">
        <f t="shared" si="40"/>
        <v>0</v>
      </c>
      <c r="P109" s="52">
        <f t="shared" si="40"/>
        <v>0</v>
      </c>
      <c r="R109" s="60"/>
    </row>
    <row r="110" spans="1:18" s="22" customFormat="1" ht="45" hidden="1" x14ac:dyDescent="0.25">
      <c r="A110" s="39">
        <v>7510180</v>
      </c>
      <c r="B110" s="30">
        <v>180</v>
      </c>
      <c r="C110" s="31">
        <v>111</v>
      </c>
      <c r="D110" s="92" t="s">
        <v>64</v>
      </c>
      <c r="E110" s="54">
        <f>SUM(F110)</f>
        <v>0</v>
      </c>
      <c r="F110" s="54"/>
      <c r="G110" s="54"/>
      <c r="H110" s="53"/>
      <c r="I110" s="53"/>
      <c r="J110" s="53">
        <f>K110+N110</f>
        <v>0</v>
      </c>
      <c r="K110" s="53">
        <f>SUM(L110:M110)</f>
        <v>0</v>
      </c>
      <c r="L110" s="53"/>
      <c r="M110" s="53"/>
      <c r="N110" s="53"/>
      <c r="O110" s="53"/>
      <c r="P110" s="53">
        <f>E110+J110</f>
        <v>0</v>
      </c>
      <c r="R110" s="62">
        <v>10116</v>
      </c>
    </row>
    <row r="111" spans="1:18" s="22" customFormat="1" hidden="1" x14ac:dyDescent="0.25">
      <c r="A111" s="39">
        <v>7517210</v>
      </c>
      <c r="B111" s="30">
        <v>7210</v>
      </c>
      <c r="C111" s="31"/>
      <c r="D111" s="92" t="s">
        <v>68</v>
      </c>
      <c r="E111" s="54">
        <f>SUM(E112)</f>
        <v>0</v>
      </c>
      <c r="F111" s="54"/>
      <c r="G111" s="54"/>
      <c r="H111" s="53">
        <f t="shared" ref="H111:P111" si="41">SUM(H112)</f>
        <v>0</v>
      </c>
      <c r="I111" s="53">
        <f t="shared" si="41"/>
        <v>0</v>
      </c>
      <c r="J111" s="53">
        <f t="shared" si="41"/>
        <v>0</v>
      </c>
      <c r="K111" s="53">
        <f t="shared" si="41"/>
        <v>0</v>
      </c>
      <c r="L111" s="53">
        <f t="shared" si="41"/>
        <v>0</v>
      </c>
      <c r="M111" s="53">
        <f t="shared" si="41"/>
        <v>0</v>
      </c>
      <c r="N111" s="53">
        <f t="shared" si="41"/>
        <v>0</v>
      </c>
      <c r="O111" s="53">
        <f t="shared" si="41"/>
        <v>0</v>
      </c>
      <c r="P111" s="53">
        <f t="shared" si="41"/>
        <v>0</v>
      </c>
      <c r="R111" s="62"/>
    </row>
    <row r="112" spans="1:18" s="23" customFormat="1" ht="19.5" hidden="1" customHeight="1" x14ac:dyDescent="0.25">
      <c r="A112" s="40">
        <v>7517211</v>
      </c>
      <c r="B112" s="34">
        <v>7211</v>
      </c>
      <c r="C112" s="35">
        <v>830</v>
      </c>
      <c r="D112" s="100" t="s">
        <v>69</v>
      </c>
      <c r="E112" s="58">
        <f>SUM(F112)</f>
        <v>0</v>
      </c>
      <c r="F112" s="58"/>
      <c r="G112" s="58"/>
      <c r="H112" s="70"/>
      <c r="I112" s="70"/>
      <c r="J112" s="70">
        <f>K112+N112</f>
        <v>0</v>
      </c>
      <c r="K112" s="70">
        <f>SUM(L112:M112)</f>
        <v>0</v>
      </c>
      <c r="L112" s="70"/>
      <c r="M112" s="70"/>
      <c r="N112" s="70"/>
      <c r="O112" s="70"/>
      <c r="P112" s="70">
        <f>E112+J112</f>
        <v>0</v>
      </c>
      <c r="R112" s="62">
        <v>120100</v>
      </c>
    </row>
    <row r="113" spans="1:18" s="21" customFormat="1" ht="27.75" customHeight="1" x14ac:dyDescent="0.25">
      <c r="A113" s="38">
        <v>7600000</v>
      </c>
      <c r="B113" s="28"/>
      <c r="C113" s="28"/>
      <c r="D113" s="96" t="s">
        <v>12</v>
      </c>
      <c r="E113" s="223">
        <f>SUM(E114)</f>
        <v>-186758</v>
      </c>
      <c r="F113" s="223">
        <f t="shared" ref="F113:P113" si="42">SUM(F114)</f>
        <v>0</v>
      </c>
      <c r="G113" s="223">
        <f t="shared" si="42"/>
        <v>0</v>
      </c>
      <c r="H113" s="224">
        <f t="shared" si="42"/>
        <v>0</v>
      </c>
      <c r="I113" s="224">
        <f t="shared" si="42"/>
        <v>0</v>
      </c>
      <c r="J113" s="224">
        <f t="shared" si="42"/>
        <v>0</v>
      </c>
      <c r="K113" s="224">
        <f t="shared" si="42"/>
        <v>0</v>
      </c>
      <c r="L113" s="224">
        <f t="shared" si="42"/>
        <v>0</v>
      </c>
      <c r="M113" s="224">
        <f t="shared" si="42"/>
        <v>0</v>
      </c>
      <c r="N113" s="224">
        <f t="shared" si="42"/>
        <v>0</v>
      </c>
      <c r="O113" s="224">
        <f t="shared" si="42"/>
        <v>0</v>
      </c>
      <c r="P113" s="224">
        <f t="shared" si="42"/>
        <v>-186758</v>
      </c>
      <c r="R113" s="60"/>
    </row>
    <row r="114" spans="1:18" s="21" customFormat="1" ht="27.75" customHeight="1" x14ac:dyDescent="0.25">
      <c r="A114" s="38">
        <v>7610000</v>
      </c>
      <c r="B114" s="28"/>
      <c r="C114" s="28"/>
      <c r="D114" s="96" t="s">
        <v>12</v>
      </c>
      <c r="E114" s="223">
        <f>SUM(E115:E116)</f>
        <v>-186758</v>
      </c>
      <c r="F114" s="224">
        <f t="shared" ref="F114:P114" si="43">SUM(F115:F116)</f>
        <v>0</v>
      </c>
      <c r="G114" s="224">
        <f t="shared" si="43"/>
        <v>0</v>
      </c>
      <c r="H114" s="224">
        <f t="shared" si="43"/>
        <v>0</v>
      </c>
      <c r="I114" s="224">
        <f t="shared" si="43"/>
        <v>0</v>
      </c>
      <c r="J114" s="224">
        <f t="shared" si="43"/>
        <v>0</v>
      </c>
      <c r="K114" s="224">
        <f t="shared" si="43"/>
        <v>0</v>
      </c>
      <c r="L114" s="224">
        <f t="shared" si="43"/>
        <v>0</v>
      </c>
      <c r="M114" s="224">
        <f t="shared" si="43"/>
        <v>0</v>
      </c>
      <c r="N114" s="224">
        <f t="shared" si="43"/>
        <v>0</v>
      </c>
      <c r="O114" s="224">
        <f t="shared" si="43"/>
        <v>0</v>
      </c>
      <c r="P114" s="224">
        <f t="shared" si="43"/>
        <v>-186758</v>
      </c>
      <c r="R114" s="60"/>
    </row>
    <row r="115" spans="1:18" s="66" customFormat="1" x14ac:dyDescent="0.25">
      <c r="A115" s="39">
        <v>7618010</v>
      </c>
      <c r="B115" s="33">
        <v>8010</v>
      </c>
      <c r="C115" s="31">
        <v>133</v>
      </c>
      <c r="D115" s="92" t="s">
        <v>117</v>
      </c>
      <c r="E115" s="221">
        <f>-186758</f>
        <v>-186758</v>
      </c>
      <c r="F115" s="222">
        <f>SUM(G115:H115)</f>
        <v>0</v>
      </c>
      <c r="G115" s="222"/>
      <c r="H115" s="222"/>
      <c r="I115" s="222"/>
      <c r="J115" s="222">
        <f>K115+N115</f>
        <v>0</v>
      </c>
      <c r="K115" s="222">
        <f>SUM(L115:M115)</f>
        <v>0</v>
      </c>
      <c r="L115" s="222"/>
      <c r="M115" s="222"/>
      <c r="N115" s="222"/>
      <c r="O115" s="222"/>
      <c r="P115" s="222">
        <f>E115+J115</f>
        <v>-186758</v>
      </c>
      <c r="R115" s="62">
        <v>250102</v>
      </c>
    </row>
    <row r="116" spans="1:18" s="66" customFormat="1" ht="18.75" hidden="1" thickBot="1" x14ac:dyDescent="0.3">
      <c r="A116" s="231">
        <v>7618120</v>
      </c>
      <c r="B116" s="232">
        <v>8120</v>
      </c>
      <c r="C116" s="233">
        <v>180</v>
      </c>
      <c r="D116" s="234" t="s">
        <v>13</v>
      </c>
      <c r="E116" s="235"/>
      <c r="F116" s="236">
        <f>SUM(G116:H116)</f>
        <v>0</v>
      </c>
      <c r="G116" s="236"/>
      <c r="H116" s="236"/>
      <c r="I116" s="236"/>
      <c r="J116" s="236">
        <f>K116+N116</f>
        <v>0</v>
      </c>
      <c r="K116" s="236">
        <f>SUM(L116:M116)</f>
        <v>0</v>
      </c>
      <c r="L116" s="236"/>
      <c r="M116" s="236"/>
      <c r="N116" s="236"/>
      <c r="O116" s="236"/>
      <c r="P116" s="236">
        <f>E116+J116</f>
        <v>0</v>
      </c>
      <c r="R116" s="62">
        <v>250301</v>
      </c>
    </row>
    <row r="117" spans="1:18" s="20" customFormat="1" x14ac:dyDescent="0.25">
      <c r="A117" s="245" t="s">
        <v>42</v>
      </c>
      <c r="B117" s="245"/>
      <c r="C117" s="245"/>
      <c r="D117" s="245"/>
      <c r="E117" s="224">
        <f t="shared" ref="E117:P117" si="44">SUM(E8+E42+E66+E72+E100+E108+E113+E26)</f>
        <v>0</v>
      </c>
      <c r="F117" s="224">
        <f t="shared" si="44"/>
        <v>186758</v>
      </c>
      <c r="G117" s="52">
        <f t="shared" si="44"/>
        <v>0</v>
      </c>
      <c r="H117" s="52">
        <f t="shared" si="44"/>
        <v>0</v>
      </c>
      <c r="I117" s="52">
        <f t="shared" si="44"/>
        <v>0</v>
      </c>
      <c r="J117" s="224">
        <f t="shared" si="44"/>
        <v>57842</v>
      </c>
      <c r="K117" s="224">
        <f t="shared" si="44"/>
        <v>30980</v>
      </c>
      <c r="L117" s="52">
        <f t="shared" si="44"/>
        <v>0</v>
      </c>
      <c r="M117" s="52">
        <f t="shared" si="44"/>
        <v>0</v>
      </c>
      <c r="N117" s="224">
        <f t="shared" si="44"/>
        <v>26862</v>
      </c>
      <c r="O117" s="224">
        <f t="shared" si="44"/>
        <v>0</v>
      </c>
      <c r="P117" s="224">
        <f t="shared" si="44"/>
        <v>57842</v>
      </c>
      <c r="R117" s="59"/>
    </row>
    <row r="118" spans="1:18" ht="13.5" customHeight="1" x14ac:dyDescent="0.25">
      <c r="P118" s="208"/>
    </row>
    <row r="119" spans="1:18" ht="12" customHeight="1" x14ac:dyDescent="0.25">
      <c r="E119" s="227"/>
    </row>
    <row r="120" spans="1:18" ht="18" customHeight="1" x14ac:dyDescent="0.25">
      <c r="A120" s="22"/>
      <c r="D120" s="243" t="s">
        <v>38</v>
      </c>
      <c r="E120" s="243"/>
      <c r="F120" s="243"/>
      <c r="G120" s="243"/>
      <c r="H120" s="243"/>
      <c r="I120" s="243"/>
      <c r="J120" s="243"/>
      <c r="K120" s="243"/>
      <c r="L120" s="243"/>
      <c r="M120" s="243"/>
      <c r="N120" s="243"/>
      <c r="O120" s="243"/>
    </row>
    <row r="121" spans="1:18" x14ac:dyDescent="0.25">
      <c r="A121" s="230" t="s">
        <v>241</v>
      </c>
      <c r="E121" s="115"/>
      <c r="J121" s="105"/>
      <c r="P121" s="105"/>
    </row>
    <row r="123" spans="1:18" x14ac:dyDescent="0.25">
      <c r="B123" s="252"/>
      <c r="C123" s="252"/>
      <c r="D123" s="252"/>
      <c r="E123" s="252"/>
      <c r="F123" s="252"/>
      <c r="G123" s="252"/>
      <c r="H123" s="252"/>
      <c r="J123" s="253"/>
      <c r="K123" s="253"/>
      <c r="L123" s="253"/>
      <c r="M123" s="253"/>
      <c r="N123" s="253"/>
    </row>
  </sheetData>
  <mergeCells count="26">
    <mergeCell ref="L6:L7"/>
    <mergeCell ref="P4:P7"/>
    <mergeCell ref="F5:F7"/>
    <mergeCell ref="M1:P1"/>
    <mergeCell ref="B2:P2"/>
    <mergeCell ref="E4:I4"/>
    <mergeCell ref="J4:O4"/>
    <mergeCell ref="B4:B7"/>
    <mergeCell ref="C4:C7"/>
    <mergeCell ref="D4:D7"/>
    <mergeCell ref="O6:O7"/>
    <mergeCell ref="N5:N7"/>
    <mergeCell ref="B123:H123"/>
    <mergeCell ref="J123:N123"/>
    <mergeCell ref="M6:M7"/>
    <mergeCell ref="L5:M5"/>
    <mergeCell ref="G5:H5"/>
    <mergeCell ref="D120:O120"/>
    <mergeCell ref="E5:E7"/>
    <mergeCell ref="G6:G7"/>
    <mergeCell ref="A117:D117"/>
    <mergeCell ref="I5:I7"/>
    <mergeCell ref="J5:J7"/>
    <mergeCell ref="K5:K7"/>
    <mergeCell ref="A4:A7"/>
    <mergeCell ref="H6:H7"/>
  </mergeCells>
  <phoneticPr fontId="41" type="noConversion"/>
  <printOptions horizontalCentered="1"/>
  <pageMargins left="0.19685039370078741" right="0.19685039370078741" top="0.98425196850393704" bottom="0.19685039370078741" header="0.51181102362204722" footer="0.19685039370078741"/>
  <pageSetup paperSize="9" scale="60" orientation="landscape" r:id="rId1"/>
  <headerFooter alignWithMargins="0">
    <oddFooter>&amp;R&amp;P</oddFooter>
  </headerFooter>
  <ignoredErrors>
    <ignoredError sqref="E11 E13 J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Zeros="0" tabSelected="1" view="pageBreakPreview" topLeftCell="C1" zoomScaleNormal="100" zoomScaleSheetLayoutView="100" workbookViewId="0">
      <selection activeCell="E28" sqref="E28:F28"/>
    </sheetView>
  </sheetViews>
  <sheetFormatPr defaultColWidth="9.1640625" defaultRowHeight="15.75" x14ac:dyDescent="0.25"/>
  <cols>
    <col min="1" max="1" width="3.83203125" style="4" hidden="1" customWidth="1"/>
    <col min="2" max="2" width="16.5" style="10" customWidth="1"/>
    <col min="3" max="3" width="9.5" style="10" customWidth="1"/>
    <col min="4" max="4" width="8.5" style="10" customWidth="1"/>
    <col min="5" max="5" width="62.6640625" style="7" customWidth="1"/>
    <col min="6" max="6" width="86.33203125" style="72" customWidth="1"/>
    <col min="7" max="7" width="14.5" style="5" customWidth="1"/>
    <col min="8" max="8" width="13.33203125" style="4" customWidth="1"/>
    <col min="9" max="9" width="14.1640625" style="4" customWidth="1"/>
    <col min="10" max="16384" width="9.1640625" style="3"/>
  </cols>
  <sheetData>
    <row r="1" spans="1:9" ht="78.75" customHeight="1" x14ac:dyDescent="0.25">
      <c r="G1" s="241" t="s">
        <v>244</v>
      </c>
      <c r="H1" s="241"/>
      <c r="I1" s="241"/>
    </row>
    <row r="2" spans="1:9" ht="44.25" customHeight="1" x14ac:dyDescent="0.2">
      <c r="A2" s="2"/>
      <c r="B2" s="261" t="s">
        <v>149</v>
      </c>
      <c r="C2" s="261"/>
      <c r="D2" s="261"/>
      <c r="E2" s="261"/>
      <c r="F2" s="261"/>
      <c r="G2" s="261"/>
      <c r="H2" s="261"/>
      <c r="I2" s="261"/>
    </row>
    <row r="3" spans="1:9" ht="15.75" customHeight="1" x14ac:dyDescent="0.3">
      <c r="B3" s="11"/>
      <c r="C3" s="12"/>
      <c r="D3" s="12"/>
      <c r="E3" s="88"/>
      <c r="F3" s="73"/>
      <c r="G3" s="83"/>
      <c r="H3" s="14"/>
      <c r="I3" s="8" t="s">
        <v>62</v>
      </c>
    </row>
    <row r="4" spans="1:9" ht="79.5" x14ac:dyDescent="0.2">
      <c r="A4" s="13"/>
      <c r="B4" s="118" t="s">
        <v>150</v>
      </c>
      <c r="C4" s="15" t="s">
        <v>36</v>
      </c>
      <c r="D4" s="15" t="s">
        <v>37</v>
      </c>
      <c r="E4" s="15" t="s">
        <v>56</v>
      </c>
      <c r="F4" s="74" t="s">
        <v>51</v>
      </c>
      <c r="G4" s="19" t="s">
        <v>39</v>
      </c>
      <c r="H4" s="9" t="s">
        <v>40</v>
      </c>
      <c r="I4" s="9" t="s">
        <v>52</v>
      </c>
    </row>
    <row r="5" spans="1:9" s="6" customFormat="1" hidden="1" x14ac:dyDescent="0.2">
      <c r="A5" s="5"/>
      <c r="B5" s="44">
        <v>100000</v>
      </c>
      <c r="C5" s="45"/>
      <c r="D5" s="45"/>
      <c r="E5" s="262" t="s">
        <v>106</v>
      </c>
      <c r="F5" s="263"/>
      <c r="G5" s="75">
        <f>SUM(G6)</f>
        <v>0</v>
      </c>
      <c r="H5" s="75">
        <f>SUM(H6)</f>
        <v>0</v>
      </c>
      <c r="I5" s="75">
        <f>SUM(G5:H5)</f>
        <v>0</v>
      </c>
    </row>
    <row r="6" spans="1:9" hidden="1" x14ac:dyDescent="0.2">
      <c r="B6" s="27">
        <v>110000</v>
      </c>
      <c r="C6" s="28"/>
      <c r="D6" s="28"/>
      <c r="E6" s="262" t="s">
        <v>106</v>
      </c>
      <c r="F6" s="263"/>
      <c r="G6" s="75">
        <f>SUM(G7:G16)</f>
        <v>0</v>
      </c>
      <c r="H6" s="75">
        <f>SUM(H7:H16)</f>
        <v>0</v>
      </c>
      <c r="I6" s="75">
        <f t="shared" ref="I6:I54" si="0">SUM(G6:H6)</f>
        <v>0</v>
      </c>
    </row>
    <row r="7" spans="1:9" ht="60" hidden="1" x14ac:dyDescent="0.2">
      <c r="B7" s="18" t="s">
        <v>15</v>
      </c>
      <c r="C7" s="33">
        <v>3104</v>
      </c>
      <c r="D7" s="31">
        <v>1020</v>
      </c>
      <c r="E7" s="32" t="s">
        <v>107</v>
      </c>
      <c r="F7" s="89" t="s">
        <v>23</v>
      </c>
      <c r="G7" s="75"/>
      <c r="H7" s="78"/>
      <c r="I7" s="75">
        <f t="shared" si="0"/>
        <v>0</v>
      </c>
    </row>
    <row r="8" spans="1:9" ht="30" hidden="1" x14ac:dyDescent="0.2">
      <c r="B8" s="29">
        <v>118600</v>
      </c>
      <c r="C8" s="33">
        <v>8600</v>
      </c>
      <c r="D8" s="31">
        <v>133</v>
      </c>
      <c r="E8" s="92" t="s">
        <v>67</v>
      </c>
      <c r="F8" s="89" t="s">
        <v>234</v>
      </c>
      <c r="G8" s="84"/>
      <c r="H8" s="219"/>
      <c r="I8" s="84">
        <f t="shared" si="0"/>
        <v>0</v>
      </c>
    </row>
    <row r="9" spans="1:9" ht="30" hidden="1" x14ac:dyDescent="0.2">
      <c r="B9" s="18" t="s">
        <v>7</v>
      </c>
      <c r="C9" s="33">
        <v>3112</v>
      </c>
      <c r="D9" s="26">
        <v>1040</v>
      </c>
      <c r="E9" s="32" t="s">
        <v>99</v>
      </c>
      <c r="F9" s="89" t="s">
        <v>20</v>
      </c>
      <c r="G9" s="75"/>
      <c r="H9" s="76"/>
      <c r="I9" s="75">
        <f>SUM(G9:H9)</f>
        <v>0</v>
      </c>
    </row>
    <row r="10" spans="1:9" ht="30" hidden="1" x14ac:dyDescent="0.2">
      <c r="B10" s="18" t="s">
        <v>7</v>
      </c>
      <c r="C10" s="33">
        <v>3112</v>
      </c>
      <c r="D10" s="26">
        <v>1040</v>
      </c>
      <c r="E10" s="32" t="s">
        <v>99</v>
      </c>
      <c r="F10" s="89" t="s">
        <v>21</v>
      </c>
      <c r="G10" s="75"/>
      <c r="H10" s="76"/>
      <c r="I10" s="75">
        <f>SUM(G10:H10)</f>
        <v>0</v>
      </c>
    </row>
    <row r="11" spans="1:9" ht="30" hidden="1" x14ac:dyDescent="0.2">
      <c r="B11" s="18" t="s">
        <v>14</v>
      </c>
      <c r="C11" s="33">
        <v>3132</v>
      </c>
      <c r="D11" s="31">
        <v>1040</v>
      </c>
      <c r="E11" s="32" t="s">
        <v>100</v>
      </c>
      <c r="F11" s="89" t="s">
        <v>22</v>
      </c>
      <c r="G11" s="75"/>
      <c r="H11" s="76"/>
      <c r="I11" s="75">
        <f>SUM(G11:H11)</f>
        <v>0</v>
      </c>
    </row>
    <row r="12" spans="1:9" ht="15" hidden="1" x14ac:dyDescent="0.2">
      <c r="B12" s="18" t="s">
        <v>6</v>
      </c>
      <c r="C12" s="33">
        <v>3240</v>
      </c>
      <c r="D12" s="26">
        <v>1050</v>
      </c>
      <c r="E12" s="32" t="s">
        <v>3</v>
      </c>
      <c r="F12" s="89" t="s">
        <v>28</v>
      </c>
      <c r="G12" s="75"/>
      <c r="H12" s="76"/>
      <c r="I12" s="75">
        <f>SUM(G12:H12)</f>
        <v>0</v>
      </c>
    </row>
    <row r="13" spans="1:9" ht="18" hidden="1" customHeight="1" x14ac:dyDescent="0.2">
      <c r="B13" s="18" t="s">
        <v>16</v>
      </c>
      <c r="C13" s="33">
        <v>6060</v>
      </c>
      <c r="D13" s="31">
        <v>620</v>
      </c>
      <c r="E13" s="32" t="s">
        <v>114</v>
      </c>
      <c r="F13" s="89" t="s">
        <v>24</v>
      </c>
      <c r="G13" s="84"/>
      <c r="H13" s="77"/>
      <c r="I13" s="84">
        <f t="shared" si="0"/>
        <v>0</v>
      </c>
    </row>
    <row r="14" spans="1:9" ht="30" hidden="1" x14ac:dyDescent="0.2">
      <c r="B14" s="18" t="s">
        <v>17</v>
      </c>
      <c r="C14" s="33">
        <v>6430</v>
      </c>
      <c r="D14" s="31">
        <v>443</v>
      </c>
      <c r="E14" s="32" t="s">
        <v>115</v>
      </c>
      <c r="F14" s="89" t="s">
        <v>25</v>
      </c>
      <c r="G14" s="75"/>
      <c r="H14" s="76"/>
      <c r="I14" s="75">
        <f t="shared" si="0"/>
        <v>0</v>
      </c>
    </row>
    <row r="15" spans="1:9" ht="30" hidden="1" x14ac:dyDescent="0.2">
      <c r="B15" s="18" t="s">
        <v>18</v>
      </c>
      <c r="C15" s="33">
        <v>7310</v>
      </c>
      <c r="D15" s="31">
        <v>421</v>
      </c>
      <c r="E15" s="32" t="s">
        <v>116</v>
      </c>
      <c r="F15" s="89" t="s">
        <v>26</v>
      </c>
      <c r="G15" s="75"/>
      <c r="H15" s="76"/>
      <c r="I15" s="75">
        <f t="shared" si="0"/>
        <v>0</v>
      </c>
    </row>
    <row r="16" spans="1:9" ht="45" hidden="1" x14ac:dyDescent="0.2">
      <c r="B16" s="18" t="s">
        <v>19</v>
      </c>
      <c r="C16" s="33">
        <v>7810</v>
      </c>
      <c r="D16" s="31">
        <v>320</v>
      </c>
      <c r="E16" s="32" t="s">
        <v>108</v>
      </c>
      <c r="F16" s="89" t="s">
        <v>27</v>
      </c>
      <c r="G16" s="75"/>
      <c r="H16" s="76"/>
      <c r="I16" s="75">
        <f t="shared" si="0"/>
        <v>0</v>
      </c>
    </row>
    <row r="17" spans="1:9" s="6" customFormat="1" hidden="1" x14ac:dyDescent="0.2">
      <c r="A17" s="5"/>
      <c r="B17" s="44">
        <v>300000</v>
      </c>
      <c r="C17" s="45"/>
      <c r="D17" s="45"/>
      <c r="E17" s="262" t="s">
        <v>148</v>
      </c>
      <c r="F17" s="263"/>
      <c r="G17" s="75">
        <f>SUM(G18)</f>
        <v>0</v>
      </c>
      <c r="H17" s="75">
        <f>SUM(H18)</f>
        <v>0</v>
      </c>
      <c r="I17" s="75">
        <f t="shared" ref="I17:I27" si="1">SUM(G17:H17)</f>
        <v>0</v>
      </c>
    </row>
    <row r="18" spans="1:9" hidden="1" x14ac:dyDescent="0.2">
      <c r="B18" s="27">
        <v>310000</v>
      </c>
      <c r="C18" s="28"/>
      <c r="D18" s="28"/>
      <c r="E18" s="262" t="s">
        <v>148</v>
      </c>
      <c r="F18" s="263"/>
      <c r="G18" s="75">
        <f>SUM(G19:G27)</f>
        <v>0</v>
      </c>
      <c r="H18" s="76">
        <f>SUM(H19:H27)</f>
        <v>0</v>
      </c>
      <c r="I18" s="75">
        <f t="shared" si="1"/>
        <v>0</v>
      </c>
    </row>
    <row r="19" spans="1:9" ht="60" hidden="1" x14ac:dyDescent="0.2">
      <c r="B19" s="18" t="s">
        <v>136</v>
      </c>
      <c r="C19" s="33">
        <v>3104</v>
      </c>
      <c r="D19" s="31">
        <v>1020</v>
      </c>
      <c r="E19" s="32" t="s">
        <v>107</v>
      </c>
      <c r="F19" s="89" t="s">
        <v>23</v>
      </c>
      <c r="G19" s="75"/>
      <c r="H19" s="76"/>
      <c r="I19" s="75">
        <f t="shared" si="1"/>
        <v>0</v>
      </c>
    </row>
    <row r="20" spans="1:9" ht="30" hidden="1" x14ac:dyDescent="0.2">
      <c r="B20" s="18" t="s">
        <v>138</v>
      </c>
      <c r="C20" s="33">
        <v>3112</v>
      </c>
      <c r="D20" s="26">
        <v>1040</v>
      </c>
      <c r="E20" s="32" t="s">
        <v>99</v>
      </c>
      <c r="F20" s="89" t="s">
        <v>20</v>
      </c>
      <c r="G20" s="75"/>
      <c r="H20" s="76"/>
      <c r="I20" s="75">
        <f t="shared" si="1"/>
        <v>0</v>
      </c>
    </row>
    <row r="21" spans="1:9" ht="30" hidden="1" x14ac:dyDescent="0.2">
      <c r="B21" s="18" t="s">
        <v>138</v>
      </c>
      <c r="C21" s="33">
        <v>3112</v>
      </c>
      <c r="D21" s="26">
        <v>1040</v>
      </c>
      <c r="E21" s="32" t="s">
        <v>99</v>
      </c>
      <c r="F21" s="89" t="s">
        <v>21</v>
      </c>
      <c r="G21" s="75"/>
      <c r="H21" s="76"/>
      <c r="I21" s="75">
        <f t="shared" si="1"/>
        <v>0</v>
      </c>
    </row>
    <row r="22" spans="1:9" ht="30" hidden="1" x14ac:dyDescent="0.2">
      <c r="B22" s="18" t="s">
        <v>141</v>
      </c>
      <c r="C22" s="33">
        <v>3132</v>
      </c>
      <c r="D22" s="31">
        <v>1040</v>
      </c>
      <c r="E22" s="32" t="s">
        <v>100</v>
      </c>
      <c r="F22" s="89" t="s">
        <v>22</v>
      </c>
      <c r="G22" s="75"/>
      <c r="H22" s="76"/>
      <c r="I22" s="75">
        <f t="shared" si="1"/>
        <v>0</v>
      </c>
    </row>
    <row r="23" spans="1:9" ht="15" hidden="1" x14ac:dyDescent="0.2">
      <c r="B23" s="18" t="s">
        <v>142</v>
      </c>
      <c r="C23" s="33">
        <v>3240</v>
      </c>
      <c r="D23" s="26">
        <v>1050</v>
      </c>
      <c r="E23" s="32" t="s">
        <v>3</v>
      </c>
      <c r="F23" s="89" t="s">
        <v>28</v>
      </c>
      <c r="G23" s="75"/>
      <c r="H23" s="76"/>
      <c r="I23" s="75">
        <f t="shared" si="1"/>
        <v>0</v>
      </c>
    </row>
    <row r="24" spans="1:9" ht="18" hidden="1" customHeight="1" x14ac:dyDescent="0.2">
      <c r="B24" s="18" t="s">
        <v>143</v>
      </c>
      <c r="C24" s="33">
        <v>6060</v>
      </c>
      <c r="D24" s="31">
        <v>620</v>
      </c>
      <c r="E24" s="32" t="s">
        <v>114</v>
      </c>
      <c r="F24" s="89" t="s">
        <v>24</v>
      </c>
      <c r="G24" s="75"/>
      <c r="H24" s="76"/>
      <c r="I24" s="75">
        <f t="shared" si="1"/>
        <v>0</v>
      </c>
    </row>
    <row r="25" spans="1:9" ht="30" hidden="1" x14ac:dyDescent="0.2">
      <c r="B25" s="18" t="s">
        <v>144</v>
      </c>
      <c r="C25" s="33">
        <v>6430</v>
      </c>
      <c r="D25" s="31">
        <v>443</v>
      </c>
      <c r="E25" s="32" t="s">
        <v>115</v>
      </c>
      <c r="F25" s="89" t="s">
        <v>25</v>
      </c>
      <c r="G25" s="75"/>
      <c r="H25" s="76"/>
      <c r="I25" s="75">
        <f t="shared" si="1"/>
        <v>0</v>
      </c>
    </row>
    <row r="26" spans="1:9" ht="30" hidden="1" x14ac:dyDescent="0.2">
      <c r="B26" s="18" t="s">
        <v>145</v>
      </c>
      <c r="C26" s="33">
        <v>7310</v>
      </c>
      <c r="D26" s="31">
        <v>421</v>
      </c>
      <c r="E26" s="32" t="s">
        <v>116</v>
      </c>
      <c r="F26" s="89" t="s">
        <v>26</v>
      </c>
      <c r="G26" s="75"/>
      <c r="H26" s="76"/>
      <c r="I26" s="75">
        <f t="shared" si="1"/>
        <v>0</v>
      </c>
    </row>
    <row r="27" spans="1:9" ht="45" hidden="1" x14ac:dyDescent="0.2">
      <c r="B27" s="18" t="s">
        <v>146</v>
      </c>
      <c r="C27" s="33">
        <v>7810</v>
      </c>
      <c r="D27" s="31">
        <v>320</v>
      </c>
      <c r="E27" s="32" t="s">
        <v>108</v>
      </c>
      <c r="F27" s="89" t="s">
        <v>27</v>
      </c>
      <c r="G27" s="75"/>
      <c r="H27" s="76"/>
      <c r="I27" s="75">
        <f t="shared" si="1"/>
        <v>0</v>
      </c>
    </row>
    <row r="28" spans="1:9" ht="24" customHeight="1" x14ac:dyDescent="0.2">
      <c r="B28" s="38">
        <v>1000000</v>
      </c>
      <c r="C28" s="28"/>
      <c r="D28" s="28"/>
      <c r="E28" s="264" t="s">
        <v>112</v>
      </c>
      <c r="F28" s="265"/>
      <c r="G28" s="75">
        <f>SUM(G29)</f>
        <v>0</v>
      </c>
      <c r="H28" s="76">
        <f>SUM(H29)</f>
        <v>0</v>
      </c>
      <c r="I28" s="75">
        <f t="shared" si="0"/>
        <v>0</v>
      </c>
    </row>
    <row r="29" spans="1:9" ht="23.25" customHeight="1" x14ac:dyDescent="0.2">
      <c r="B29" s="38">
        <v>1010000</v>
      </c>
      <c r="C29" s="28"/>
      <c r="D29" s="28"/>
      <c r="E29" s="264" t="s">
        <v>112</v>
      </c>
      <c r="F29" s="265"/>
      <c r="G29" s="75">
        <f>SUM(G30:G37)</f>
        <v>0</v>
      </c>
      <c r="H29" s="76">
        <f>SUM(H31:H37)</f>
        <v>0</v>
      </c>
      <c r="I29" s="75">
        <f t="shared" si="0"/>
        <v>0</v>
      </c>
    </row>
    <row r="30" spans="1:9" ht="63.75" customHeight="1" x14ac:dyDescent="0.2">
      <c r="B30" s="39">
        <v>1011020</v>
      </c>
      <c r="C30" s="33">
        <v>1020</v>
      </c>
      <c r="D30" s="31">
        <v>921</v>
      </c>
      <c r="E30" s="92" t="s">
        <v>124</v>
      </c>
      <c r="F30" s="273" t="s">
        <v>32</v>
      </c>
      <c r="G30" s="84">
        <v>-40000</v>
      </c>
      <c r="H30" s="76"/>
      <c r="I30" s="84">
        <f t="shared" si="0"/>
        <v>-40000</v>
      </c>
    </row>
    <row r="31" spans="1:9" ht="15" x14ac:dyDescent="0.2">
      <c r="B31" s="39">
        <v>1011220</v>
      </c>
      <c r="C31" s="33">
        <v>1220</v>
      </c>
      <c r="D31" s="31">
        <v>990</v>
      </c>
      <c r="E31" s="32" t="s">
        <v>73</v>
      </c>
      <c r="F31" s="274"/>
      <c r="G31" s="84">
        <v>40000</v>
      </c>
      <c r="H31" s="77"/>
      <c r="I31" s="84">
        <f t="shared" si="0"/>
        <v>40000</v>
      </c>
    </row>
    <row r="32" spans="1:9" ht="15" hidden="1" x14ac:dyDescent="0.2">
      <c r="B32" s="39">
        <v>1013134</v>
      </c>
      <c r="C32" s="33">
        <v>3134</v>
      </c>
      <c r="D32" s="41">
        <v>1040</v>
      </c>
      <c r="E32" s="32" t="s">
        <v>4</v>
      </c>
      <c r="F32" s="275"/>
      <c r="G32" s="75"/>
      <c r="H32" s="76"/>
      <c r="I32" s="75">
        <f t="shared" si="0"/>
        <v>0</v>
      </c>
    </row>
    <row r="33" spans="2:9" ht="60" hidden="1" x14ac:dyDescent="0.2">
      <c r="B33" s="39">
        <v>1011020</v>
      </c>
      <c r="C33" s="33">
        <v>1020</v>
      </c>
      <c r="D33" s="31">
        <v>921</v>
      </c>
      <c r="E33" s="92" t="s">
        <v>124</v>
      </c>
      <c r="F33" s="271" t="s">
        <v>234</v>
      </c>
      <c r="G33" s="84"/>
      <c r="H33" s="77"/>
      <c r="I33" s="84">
        <f t="shared" si="0"/>
        <v>0</v>
      </c>
    </row>
    <row r="34" spans="2:9" ht="30" hidden="1" x14ac:dyDescent="0.2">
      <c r="B34" s="39">
        <v>1011090</v>
      </c>
      <c r="C34" s="33">
        <v>1090</v>
      </c>
      <c r="D34" s="31">
        <v>960</v>
      </c>
      <c r="E34" s="92" t="s">
        <v>70</v>
      </c>
      <c r="F34" s="272"/>
      <c r="G34" s="84"/>
      <c r="H34" s="77"/>
      <c r="I34" s="84">
        <f t="shared" si="0"/>
        <v>0</v>
      </c>
    </row>
    <row r="35" spans="2:9" ht="60" hidden="1" x14ac:dyDescent="0.2">
      <c r="B35" s="46">
        <v>1013160</v>
      </c>
      <c r="C35" s="47">
        <v>3160</v>
      </c>
      <c r="D35" s="201">
        <v>1040</v>
      </c>
      <c r="E35" s="97" t="s">
        <v>76</v>
      </c>
      <c r="F35" s="89" t="s">
        <v>33</v>
      </c>
      <c r="G35" s="84"/>
      <c r="H35" s="77"/>
      <c r="I35" s="84"/>
    </row>
    <row r="36" spans="2:9" ht="18.75" hidden="1" customHeight="1" x14ac:dyDescent="0.2">
      <c r="B36" s="46">
        <v>1013240</v>
      </c>
      <c r="C36" s="33">
        <v>3240</v>
      </c>
      <c r="D36" s="26">
        <v>1050</v>
      </c>
      <c r="E36" s="32" t="s">
        <v>3</v>
      </c>
      <c r="F36" s="89" t="s">
        <v>28</v>
      </c>
      <c r="G36" s="75"/>
      <c r="H36" s="76"/>
      <c r="I36" s="75">
        <f>SUM(G36:H36)</f>
        <v>0</v>
      </c>
    </row>
    <row r="37" spans="2:9" ht="47.25" hidden="1" customHeight="1" x14ac:dyDescent="0.2">
      <c r="B37" s="39">
        <v>1015060</v>
      </c>
      <c r="C37" s="33">
        <v>5061</v>
      </c>
      <c r="D37" s="31">
        <v>810</v>
      </c>
      <c r="E37" s="92" t="s">
        <v>126</v>
      </c>
      <c r="F37" s="89" t="s">
        <v>34</v>
      </c>
      <c r="G37" s="75"/>
      <c r="H37" s="76"/>
      <c r="I37" s="75">
        <f t="shared" si="0"/>
        <v>0</v>
      </c>
    </row>
    <row r="38" spans="2:9" ht="23.25" hidden="1" customHeight="1" x14ac:dyDescent="0.2">
      <c r="B38" s="38">
        <v>1400000</v>
      </c>
      <c r="C38" s="28"/>
      <c r="D38" s="28"/>
      <c r="E38" s="266" t="s">
        <v>111</v>
      </c>
      <c r="F38" s="267"/>
      <c r="G38" s="75">
        <f>SUM(G39)</f>
        <v>0</v>
      </c>
      <c r="H38" s="76">
        <f>SUM(H39)</f>
        <v>0</v>
      </c>
      <c r="I38" s="75">
        <f t="shared" si="0"/>
        <v>0</v>
      </c>
    </row>
    <row r="39" spans="2:9" ht="24" hidden="1" customHeight="1" x14ac:dyDescent="0.2">
      <c r="B39" s="38">
        <v>1410000</v>
      </c>
      <c r="C39" s="28"/>
      <c r="D39" s="28"/>
      <c r="E39" s="266" t="s">
        <v>111</v>
      </c>
      <c r="F39" s="267"/>
      <c r="G39" s="75">
        <f>SUM(G40:G41)</f>
        <v>0</v>
      </c>
      <c r="H39" s="76">
        <f>SUM(H40:H41)</f>
        <v>0</v>
      </c>
      <c r="I39" s="75">
        <f t="shared" si="0"/>
        <v>0</v>
      </c>
    </row>
    <row r="40" spans="2:9" ht="30" hidden="1" x14ac:dyDescent="0.2">
      <c r="B40" s="39">
        <v>1412010</v>
      </c>
      <c r="C40" s="33">
        <v>2010</v>
      </c>
      <c r="D40" s="31">
        <v>731</v>
      </c>
      <c r="E40" s="91" t="s">
        <v>29</v>
      </c>
      <c r="F40" s="260" t="s">
        <v>30</v>
      </c>
      <c r="G40" s="78"/>
      <c r="H40" s="76"/>
      <c r="I40" s="75">
        <f t="shared" si="0"/>
        <v>0</v>
      </c>
    </row>
    <row r="41" spans="2:9" ht="15" hidden="1" x14ac:dyDescent="0.2">
      <c r="B41" s="39">
        <v>1412220</v>
      </c>
      <c r="C41" s="33">
        <v>2220</v>
      </c>
      <c r="D41" s="31">
        <v>763</v>
      </c>
      <c r="E41" s="91" t="s">
        <v>31</v>
      </c>
      <c r="F41" s="260"/>
      <c r="G41" s="75"/>
      <c r="H41" s="76"/>
      <c r="I41" s="75">
        <f t="shared" si="0"/>
        <v>0</v>
      </c>
    </row>
    <row r="42" spans="2:9" ht="30" hidden="1" customHeight="1" x14ac:dyDescent="0.2">
      <c r="B42" s="38">
        <v>1500000</v>
      </c>
      <c r="C42" s="28"/>
      <c r="D42" s="28"/>
      <c r="E42" s="264" t="s">
        <v>113</v>
      </c>
      <c r="F42" s="265"/>
      <c r="G42" s="75">
        <f>SUM(G43)</f>
        <v>0</v>
      </c>
      <c r="H42" s="76">
        <f>SUM(H43)</f>
        <v>0</v>
      </c>
      <c r="I42" s="75">
        <f t="shared" si="0"/>
        <v>0</v>
      </c>
    </row>
    <row r="43" spans="2:9" ht="30" hidden="1" customHeight="1" x14ac:dyDescent="0.2">
      <c r="B43" s="49">
        <v>1510000</v>
      </c>
      <c r="C43" s="50"/>
      <c r="D43" s="50"/>
      <c r="E43" s="264" t="s">
        <v>113</v>
      </c>
      <c r="F43" s="265"/>
      <c r="G43" s="75">
        <f>SUM(G44:G46)</f>
        <v>0</v>
      </c>
      <c r="H43" s="76">
        <f>SUM(H44:H46)</f>
        <v>0</v>
      </c>
      <c r="I43" s="75">
        <f t="shared" si="0"/>
        <v>0</v>
      </c>
    </row>
    <row r="44" spans="2:9" ht="50.25" hidden="1" customHeight="1" x14ac:dyDescent="0.2">
      <c r="B44" s="39">
        <v>1513400</v>
      </c>
      <c r="C44" s="33">
        <v>3400</v>
      </c>
      <c r="D44" s="41">
        <v>1090</v>
      </c>
      <c r="E44" s="32" t="s">
        <v>5</v>
      </c>
      <c r="F44" s="278" t="s">
        <v>23</v>
      </c>
      <c r="G44" s="84"/>
      <c r="H44" s="77"/>
      <c r="I44" s="75">
        <f t="shared" si="0"/>
        <v>0</v>
      </c>
    </row>
    <row r="45" spans="2:9" ht="60.75" hidden="1" customHeight="1" x14ac:dyDescent="0.2">
      <c r="B45" s="39">
        <v>1513181</v>
      </c>
      <c r="C45" s="33">
        <v>3181</v>
      </c>
      <c r="D45" s="41">
        <v>1010</v>
      </c>
      <c r="E45" s="32" t="s">
        <v>9</v>
      </c>
      <c r="F45" s="278"/>
      <c r="G45" s="84"/>
      <c r="H45" s="77"/>
      <c r="I45" s="75">
        <f t="shared" si="0"/>
        <v>0</v>
      </c>
    </row>
    <row r="46" spans="2:9" ht="60.75" hidden="1" customHeight="1" x14ac:dyDescent="0.2">
      <c r="B46" s="39">
        <v>1513190</v>
      </c>
      <c r="C46" s="33">
        <v>3190</v>
      </c>
      <c r="D46" s="41">
        <v>1060</v>
      </c>
      <c r="E46" s="92" t="s">
        <v>10</v>
      </c>
      <c r="F46" s="278"/>
      <c r="G46" s="84"/>
      <c r="H46" s="77"/>
      <c r="I46" s="75">
        <f t="shared" si="0"/>
        <v>0</v>
      </c>
    </row>
    <row r="47" spans="2:9" ht="18.75" hidden="1" customHeight="1" x14ac:dyDescent="0.2">
      <c r="B47" s="38">
        <v>2400000</v>
      </c>
      <c r="C47" s="28"/>
      <c r="D47" s="28"/>
      <c r="E47" s="264" t="s">
        <v>11</v>
      </c>
      <c r="F47" s="265"/>
      <c r="G47" s="75">
        <f>SUM(G48)</f>
        <v>0</v>
      </c>
      <c r="H47" s="76">
        <f>SUM(H48)</f>
        <v>0</v>
      </c>
      <c r="I47" s="75">
        <f t="shared" si="0"/>
        <v>0</v>
      </c>
    </row>
    <row r="48" spans="2:9" ht="23.25" hidden="1" customHeight="1" x14ac:dyDescent="0.2">
      <c r="B48" s="38">
        <v>2410000</v>
      </c>
      <c r="C48" s="28"/>
      <c r="D48" s="28"/>
      <c r="E48" s="264" t="s">
        <v>11</v>
      </c>
      <c r="F48" s="265"/>
      <c r="G48" s="75">
        <f>SUM(G49:G51)</f>
        <v>0</v>
      </c>
      <c r="H48" s="76">
        <f>SUM(H51)</f>
        <v>0</v>
      </c>
      <c r="I48" s="75">
        <f t="shared" si="0"/>
        <v>0</v>
      </c>
    </row>
    <row r="49" spans="1:15" ht="23.25" hidden="1" customHeight="1" x14ac:dyDescent="0.2">
      <c r="B49" s="279">
        <v>2414090</v>
      </c>
      <c r="C49" s="281">
        <v>4090</v>
      </c>
      <c r="D49" s="283">
        <v>828</v>
      </c>
      <c r="E49" s="285" t="s">
        <v>103</v>
      </c>
      <c r="F49" s="228" t="s">
        <v>240</v>
      </c>
      <c r="G49" s="84"/>
      <c r="H49" s="76"/>
      <c r="I49" s="84">
        <f>SUM(G49:H49)</f>
        <v>0</v>
      </c>
    </row>
    <row r="50" spans="1:15" ht="30.75" hidden="1" customHeight="1" x14ac:dyDescent="0.2">
      <c r="B50" s="280"/>
      <c r="C50" s="282"/>
      <c r="D50" s="284"/>
      <c r="E50" s="286"/>
      <c r="F50" s="89" t="s">
        <v>234</v>
      </c>
      <c r="G50" s="84"/>
      <c r="H50" s="77"/>
      <c r="I50" s="84">
        <f t="shared" si="0"/>
        <v>0</v>
      </c>
    </row>
    <row r="51" spans="1:15" ht="19.5" hidden="1" customHeight="1" x14ac:dyDescent="0.2">
      <c r="B51" s="39">
        <v>2413240</v>
      </c>
      <c r="C51" s="33">
        <v>3240</v>
      </c>
      <c r="D51" s="26">
        <v>1050</v>
      </c>
      <c r="E51" s="90" t="s">
        <v>3</v>
      </c>
      <c r="F51" s="89" t="s">
        <v>28</v>
      </c>
      <c r="G51" s="84"/>
      <c r="H51" s="77"/>
      <c r="I51" s="75">
        <f t="shared" si="0"/>
        <v>0</v>
      </c>
    </row>
    <row r="52" spans="1:15" s="87" customFormat="1" ht="21.75" hidden="1" customHeight="1" x14ac:dyDescent="0.2">
      <c r="A52" s="86"/>
      <c r="B52" s="38">
        <v>7500000</v>
      </c>
      <c r="C52" s="28"/>
      <c r="D52" s="28"/>
      <c r="E52" s="264" t="s">
        <v>63</v>
      </c>
      <c r="F52" s="265"/>
      <c r="G52" s="75">
        <f t="shared" ref="G52:I53" si="2">SUM(G53)</f>
        <v>0</v>
      </c>
      <c r="H52" s="75">
        <f t="shared" si="2"/>
        <v>0</v>
      </c>
      <c r="I52" s="75">
        <f t="shared" si="2"/>
        <v>0</v>
      </c>
    </row>
    <row r="53" spans="1:15" s="87" customFormat="1" ht="20.25" hidden="1" customHeight="1" x14ac:dyDescent="0.2">
      <c r="A53" s="86"/>
      <c r="B53" s="38">
        <v>7510000</v>
      </c>
      <c r="C53" s="28"/>
      <c r="D53" s="28"/>
      <c r="E53" s="264" t="s">
        <v>63</v>
      </c>
      <c r="F53" s="265"/>
      <c r="G53" s="75">
        <f t="shared" si="2"/>
        <v>0</v>
      </c>
      <c r="H53" s="75">
        <f t="shared" si="2"/>
        <v>0</v>
      </c>
      <c r="I53" s="75">
        <f t="shared" si="2"/>
        <v>0</v>
      </c>
    </row>
    <row r="54" spans="1:15" ht="30" hidden="1" customHeight="1" x14ac:dyDescent="0.2">
      <c r="B54" s="39">
        <v>7517500</v>
      </c>
      <c r="C54" s="33">
        <v>7211</v>
      </c>
      <c r="D54" s="31">
        <v>830</v>
      </c>
      <c r="E54" s="32" t="s">
        <v>69</v>
      </c>
      <c r="F54" s="89" t="s">
        <v>35</v>
      </c>
      <c r="G54" s="84"/>
      <c r="H54" s="77"/>
      <c r="I54" s="75">
        <f t="shared" si="0"/>
        <v>0</v>
      </c>
    </row>
    <row r="55" spans="1:15" s="82" customFormat="1" ht="33.75" customHeight="1" x14ac:dyDescent="0.25">
      <c r="A55" s="79"/>
      <c r="B55" s="80"/>
      <c r="C55" s="80"/>
      <c r="D55" s="81"/>
      <c r="E55" s="276" t="s">
        <v>50</v>
      </c>
      <c r="F55" s="277"/>
      <c r="G55" s="85">
        <f>SUM(G52+G47+G42+G38+G28+G5+G17)</f>
        <v>0</v>
      </c>
      <c r="H55" s="85">
        <f>SUM(H52+H47+H42+H38+H28+H5+H17)</f>
        <v>0</v>
      </c>
      <c r="I55" s="85">
        <f>SUM(I52+I47+I42+I38+I28+I5+I17)</f>
        <v>0</v>
      </c>
    </row>
    <row r="56" spans="1:15" hidden="1" x14ac:dyDescent="0.25"/>
    <row r="57" spans="1:15" ht="12.75" hidden="1" x14ac:dyDescent="0.2">
      <c r="B57" s="269" t="s">
        <v>53</v>
      </c>
      <c r="C57" s="269"/>
      <c r="D57" s="269"/>
      <c r="E57" s="269"/>
      <c r="F57" s="269"/>
      <c r="G57" s="269"/>
      <c r="H57" s="269"/>
      <c r="I57" s="269"/>
    </row>
    <row r="58" spans="1:15" ht="12.75" hidden="1" x14ac:dyDescent="0.2">
      <c r="B58" s="270" t="s">
        <v>57</v>
      </c>
      <c r="C58" s="270"/>
      <c r="D58" s="270"/>
      <c r="E58" s="270"/>
      <c r="F58" s="270"/>
      <c r="G58" s="270"/>
      <c r="H58" s="270"/>
      <c r="I58" s="270"/>
      <c r="J58" s="16"/>
      <c r="K58" s="16"/>
      <c r="L58" s="16"/>
      <c r="M58" s="16"/>
      <c r="N58" s="16"/>
      <c r="O58" s="16"/>
    </row>
    <row r="59" spans="1:15" ht="12.75" hidden="1" x14ac:dyDescent="0.2">
      <c r="B59" s="268" t="s">
        <v>60</v>
      </c>
      <c r="C59" s="268"/>
      <c r="D59" s="268"/>
      <c r="E59" s="268"/>
      <c r="F59" s="268"/>
      <c r="G59" s="268"/>
      <c r="H59" s="268"/>
      <c r="I59" s="268"/>
      <c r="J59" s="268"/>
      <c r="K59" s="268"/>
      <c r="L59" s="268"/>
      <c r="M59" s="268"/>
      <c r="N59" s="268"/>
      <c r="O59" s="268"/>
    </row>
    <row r="60" spans="1:15" ht="12.75" hidden="1" x14ac:dyDescent="0.2">
      <c r="B60" s="270" t="s">
        <v>58</v>
      </c>
      <c r="C60" s="270"/>
      <c r="D60" s="270"/>
      <c r="E60" s="270"/>
      <c r="F60" s="270"/>
      <c r="G60" s="270"/>
      <c r="H60" s="270"/>
      <c r="I60" s="270"/>
      <c r="J60" s="16"/>
      <c r="K60" s="16"/>
      <c r="L60" s="16"/>
      <c r="M60" s="16"/>
      <c r="N60" s="16"/>
      <c r="O60" s="16"/>
    </row>
    <row r="61" spans="1:15" ht="12.75" hidden="1" x14ac:dyDescent="0.2">
      <c r="B61" s="268" t="s">
        <v>61</v>
      </c>
      <c r="C61" s="268"/>
      <c r="D61" s="268"/>
      <c r="E61" s="268"/>
      <c r="F61" s="268"/>
      <c r="G61" s="268"/>
      <c r="H61" s="268"/>
      <c r="I61" s="268"/>
      <c r="J61" s="268"/>
      <c r="K61" s="268"/>
      <c r="L61" s="268"/>
      <c r="M61" s="268"/>
      <c r="N61" s="268"/>
      <c r="O61" s="268"/>
    </row>
    <row r="62" spans="1:15" hidden="1" x14ac:dyDescent="0.25"/>
    <row r="63" spans="1:15" ht="30.75" customHeight="1" x14ac:dyDescent="0.25"/>
    <row r="64" spans="1:15" ht="18.75" x14ac:dyDescent="0.2">
      <c r="D64" s="243" t="s">
        <v>236</v>
      </c>
      <c r="E64" s="243"/>
      <c r="F64" s="243"/>
      <c r="G64" s="243"/>
      <c r="H64" s="243"/>
      <c r="I64" s="243"/>
    </row>
    <row r="65" spans="2:2" x14ac:dyDescent="0.25">
      <c r="B65" s="230" t="s">
        <v>241</v>
      </c>
    </row>
  </sheetData>
  <mergeCells count="31">
    <mergeCell ref="B49:B50"/>
    <mergeCell ref="C49:C50"/>
    <mergeCell ref="D49:D50"/>
    <mergeCell ref="E49:E50"/>
    <mergeCell ref="E18:F18"/>
    <mergeCell ref="E48:F48"/>
    <mergeCell ref="E52:F52"/>
    <mergeCell ref="F33:F34"/>
    <mergeCell ref="F30:F32"/>
    <mergeCell ref="E53:F53"/>
    <mergeCell ref="E55:F55"/>
    <mergeCell ref="E42:F42"/>
    <mergeCell ref="E43:F43"/>
    <mergeCell ref="E47:F47"/>
    <mergeCell ref="F44:F46"/>
    <mergeCell ref="D64:I64"/>
    <mergeCell ref="B61:O61"/>
    <mergeCell ref="B57:I57"/>
    <mergeCell ref="B58:I58"/>
    <mergeCell ref="B60:I60"/>
    <mergeCell ref="B59:O59"/>
    <mergeCell ref="G1:I1"/>
    <mergeCell ref="F40:F41"/>
    <mergeCell ref="B2:I2"/>
    <mergeCell ref="E5:F5"/>
    <mergeCell ref="E6:F6"/>
    <mergeCell ref="E28:F28"/>
    <mergeCell ref="E29:F29"/>
    <mergeCell ref="E38:F38"/>
    <mergeCell ref="E39:F39"/>
    <mergeCell ref="E17:F17"/>
  </mergeCells>
  <phoneticPr fontId="24" type="noConversion"/>
  <printOptions horizontalCentered="1"/>
  <pageMargins left="0.59055118110236227" right="0.59055118110236227" top="1.1417322834645669" bottom="0.39370078740157483" header="0.35433070866141736" footer="0.35433070866141736"/>
  <pageSetup paperSize="9" scale="65" fitToHeight="32" orientation="landscape" errors="blank" r:id="rId1"/>
  <headerFooter alignWithMargins="0">
    <oddFooter>&amp;R&amp;P</oddFooter>
  </headerFooter>
  <rowBreaks count="1" manualBreakCount="1">
    <brk id="6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дод.1 </vt:lpstr>
      <vt:lpstr>дод.2</vt:lpstr>
      <vt:lpstr>дод.3</vt:lpstr>
      <vt:lpstr>'дод.1 '!Заголовки_для_печати</vt:lpstr>
      <vt:lpstr>дод.2!Заголовки_для_печати</vt:lpstr>
      <vt:lpstr>дод.3!Заголовки_для_печати</vt:lpstr>
      <vt:lpstr>'дод.1 '!Область_печати</vt:lpstr>
      <vt:lpstr>дод.2!Область_печати</vt:lpstr>
      <vt:lpstr>дод.3!Область_печати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Alex_PC</cp:lastModifiedBy>
  <cp:lastPrinted>2017-07-03T06:45:00Z</cp:lastPrinted>
  <dcterms:created xsi:type="dcterms:W3CDTF">2014-01-17T10:52:16Z</dcterms:created>
  <dcterms:modified xsi:type="dcterms:W3CDTF">2017-07-04T13:13:21Z</dcterms:modified>
</cp:coreProperties>
</file>